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https://neitileu.sharepoint.com/sites/nteu/nteudokument/1000 Økonomi/1200 Budsjett/1210 Årsbudsjett/2024/Vedtatt budsjett 2024 RM november 2023/"/>
    </mc:Choice>
  </mc:AlternateContent>
  <xr:revisionPtr revIDLastSave="5" documentId="8_{08B0AF85-F9C1-4AA9-9D02-0152ABDB7634}" xr6:coauthVersionLast="47" xr6:coauthVersionMax="47" xr10:uidLastSave="{9AC17483-228A-4A8C-BE1D-6FFC2EDC734B}"/>
  <bookViews>
    <workbookView xWindow="4680" yWindow="330" windowWidth="18975" windowHeight="19695" tabRatio="881" xr2:uid="{00000000-000D-0000-FFFF-FFFF00000000}"/>
  </bookViews>
  <sheets>
    <sheet name="Budsjett 2024" sheetId="1" r:id="rId1"/>
    <sheet name="1 - 6" sheetId="29" r:id="rId2"/>
    <sheet name="8" sheetId="27" r:id="rId3"/>
    <sheet name="9" sheetId="28" r:id="rId4"/>
    <sheet name="10" sheetId="19" r:id="rId5"/>
    <sheet name="11" sheetId="21" r:id="rId6"/>
    <sheet name="12" sheetId="22" r:id="rId7"/>
    <sheet name="13" sheetId="16" r:id="rId8"/>
    <sheet name="14" sheetId="15" r:id="rId9"/>
    <sheet name="15" sheetId="10" r:id="rId10"/>
    <sheet name="16" sheetId="34" r:id="rId11"/>
    <sheet name="17" sheetId="37" r:id="rId12"/>
    <sheet name="18" sheetId="36" r:id="rId13"/>
    <sheet name="Noter" sheetId="41" r:id="rId1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9" l="1"/>
  <c r="J25" i="19"/>
  <c r="F6" i="15"/>
  <c r="D36" i="34"/>
  <c r="D39" i="10"/>
  <c r="E44" i="41"/>
  <c r="E43" i="41"/>
  <c r="E42" i="41"/>
  <c r="E19" i="41"/>
  <c r="D28" i="22"/>
  <c r="D21" i="22"/>
  <c r="D43" i="19"/>
  <c r="D14" i="28"/>
  <c r="E11" i="41"/>
  <c r="D20" i="28"/>
  <c r="D23" i="28" s="1"/>
  <c r="E10" i="41"/>
  <c r="E9" i="41"/>
  <c r="E45" i="41" l="1"/>
  <c r="E12" i="41"/>
  <c r="D21" i="29" l="1"/>
  <c r="D22" i="29" s="1"/>
  <c r="D15" i="29"/>
  <c r="C4" i="1"/>
  <c r="F25" i="34"/>
  <c r="E3" i="22" l="1"/>
  <c r="F18" i="19"/>
  <c r="F27" i="27"/>
  <c r="D21" i="27"/>
  <c r="D23" i="27" s="1"/>
  <c r="D28" i="27" s="1"/>
  <c r="F3" i="36"/>
  <c r="F3" i="37"/>
  <c r="F3" i="34"/>
  <c r="F3" i="10"/>
  <c r="F3" i="15"/>
  <c r="F3" i="16"/>
  <c r="F3" i="21"/>
  <c r="F3" i="22"/>
  <c r="F3" i="28"/>
  <c r="E3" i="19"/>
  <c r="F3" i="19"/>
  <c r="F3" i="27"/>
  <c r="E3" i="29"/>
  <c r="F3" i="29"/>
  <c r="F9" i="27"/>
  <c r="F16" i="27"/>
  <c r="F23" i="27"/>
  <c r="E23" i="27"/>
  <c r="F11" i="28"/>
  <c r="F20" i="28"/>
  <c r="E3" i="28"/>
  <c r="E3" i="27"/>
  <c r="D3" i="27"/>
  <c r="F10" i="19"/>
  <c r="F34" i="19"/>
  <c r="F41" i="19"/>
  <c r="F8" i="22"/>
  <c r="F13" i="22"/>
  <c r="F21" i="22"/>
  <c r="E20" i="22"/>
  <c r="F10" i="21"/>
  <c r="F15" i="21"/>
  <c r="F21" i="21"/>
  <c r="F25" i="21"/>
  <c r="F32" i="21"/>
  <c r="E3" i="21"/>
  <c r="F23" i="28" l="1"/>
  <c r="E12" i="1" s="1"/>
  <c r="F28" i="22"/>
  <c r="E15" i="1" s="1"/>
  <c r="F28" i="27"/>
  <c r="F31" i="27" s="1"/>
  <c r="E11" i="1" s="1"/>
  <c r="F43" i="19"/>
  <c r="E13" i="1" s="1"/>
  <c r="F34" i="21"/>
  <c r="E14" i="1" s="1"/>
  <c r="D31" i="27"/>
  <c r="E17" i="34"/>
  <c r="F18" i="16" l="1"/>
  <c r="E16" i="1" s="1"/>
  <c r="E16" i="27" l="1"/>
  <c r="F8" i="36"/>
  <c r="E3" i="36"/>
  <c r="F12" i="37"/>
  <c r="E3" i="37"/>
  <c r="F46" i="34"/>
  <c r="F40" i="34"/>
  <c r="F36" i="34"/>
  <c r="F13" i="34"/>
  <c r="F14" i="34" s="1"/>
  <c r="F8" i="34"/>
  <c r="E3" i="34"/>
  <c r="F45" i="10"/>
  <c r="F39" i="10"/>
  <c r="F12" i="10"/>
  <c r="E3" i="10"/>
  <c r="F8" i="15"/>
  <c r="E17" i="1" s="1"/>
  <c r="E3" i="16"/>
  <c r="F34" i="29"/>
  <c r="E8" i="1" s="1"/>
  <c r="F30" i="29"/>
  <c r="E7" i="1" s="1"/>
  <c r="F26" i="29"/>
  <c r="E6" i="1" s="1"/>
  <c r="F22" i="29"/>
  <c r="E5" i="1" s="1"/>
  <c r="F15" i="29"/>
  <c r="E4" i="1" s="1"/>
  <c r="F49" i="10" l="1"/>
  <c r="E9" i="1"/>
  <c r="E21" i="1"/>
  <c r="E26" i="1"/>
  <c r="F48" i="34"/>
  <c r="E19" i="1" s="1"/>
  <c r="E18" i="1" l="1"/>
  <c r="E22" i="1" s="1"/>
  <c r="E24" i="1" s="1"/>
  <c r="E27" i="1" s="1"/>
  <c r="E25" i="21" l="1"/>
  <c r="E8" i="27"/>
  <c r="E9" i="27" s="1"/>
  <c r="E20" i="28"/>
  <c r="E18" i="16" l="1"/>
  <c r="D16" i="1" s="1"/>
  <c r="E21" i="21"/>
  <c r="E18" i="19"/>
  <c r="E25" i="34"/>
  <c r="E22" i="34"/>
  <c r="E36" i="34" l="1"/>
  <c r="D3" i="29"/>
  <c r="D26" i="29" l="1"/>
  <c r="D30" i="29"/>
  <c r="D34" i="29"/>
  <c r="D3" i="36"/>
  <c r="D8" i="36"/>
  <c r="D3" i="37"/>
  <c r="D3" i="34"/>
  <c r="D8" i="34"/>
  <c r="D14" i="34"/>
  <c r="D40" i="34"/>
  <c r="D3" i="10"/>
  <c r="D49" i="10"/>
  <c r="D45" i="10"/>
  <c r="D3" i="15"/>
  <c r="D8" i="15"/>
  <c r="D3" i="16"/>
  <c r="D3" i="22"/>
  <c r="D3" i="21"/>
  <c r="D3" i="28"/>
  <c r="D3" i="19"/>
  <c r="E15" i="29"/>
  <c r="D4" i="1" s="1"/>
  <c r="E8" i="36"/>
  <c r="E12" i="37"/>
  <c r="E8" i="34"/>
  <c r="E13" i="34"/>
  <c r="E14" i="34" s="1"/>
  <c r="E40" i="34"/>
  <c r="E46" i="34"/>
  <c r="E12" i="10"/>
  <c r="E45" i="10"/>
  <c r="E3" i="15"/>
  <c r="E6" i="15"/>
  <c r="E8" i="15" s="1"/>
  <c r="E8" i="22"/>
  <c r="E13" i="22"/>
  <c r="E21" i="22"/>
  <c r="E10" i="21"/>
  <c r="E15" i="21"/>
  <c r="E32" i="21"/>
  <c r="E10" i="19"/>
  <c r="E27" i="19"/>
  <c r="E34" i="19"/>
  <c r="E41" i="19"/>
  <c r="E11" i="28"/>
  <c r="E23" i="28" s="1"/>
  <c r="E28" i="27"/>
  <c r="E22" i="29"/>
  <c r="D5" i="1" s="1"/>
  <c r="E26" i="29"/>
  <c r="E30" i="29"/>
  <c r="E34" i="29"/>
  <c r="D48" i="34" l="1"/>
  <c r="E28" i="22"/>
  <c r="D15" i="1" s="1"/>
  <c r="D21" i="1"/>
  <c r="D26" i="1"/>
  <c r="D8" i="1"/>
  <c r="D6" i="1"/>
  <c r="D7" i="1"/>
  <c r="D17" i="1"/>
  <c r="E34" i="21"/>
  <c r="D34" i="21"/>
  <c r="E48" i="34"/>
  <c r="D19" i="1" s="1"/>
  <c r="E39" i="10"/>
  <c r="E43" i="19"/>
  <c r="D13" i="1" s="1"/>
  <c r="D12" i="1"/>
  <c r="E31" i="27"/>
  <c r="D9" i="1" l="1"/>
  <c r="D14" i="1"/>
  <c r="D11" i="1"/>
  <c r="E49" i="10"/>
  <c r="D18" i="1" s="1"/>
  <c r="D22" i="1" l="1"/>
  <c r="D24" i="1" s="1"/>
  <c r="D27" i="1" s="1"/>
  <c r="C22" i="1" l="1"/>
  <c r="C9" i="1"/>
  <c r="C27" i="1" s="1"/>
  <c r="C24" i="1" l="1"/>
  <c r="D18" i="16" l="1"/>
</calcChain>
</file>

<file path=xl/sharedStrings.xml><?xml version="1.0" encoding="utf-8"?>
<sst xmlns="http://schemas.openxmlformats.org/spreadsheetml/2006/main" count="404" uniqueCount="304">
  <si>
    <t>Post</t>
  </si>
  <si>
    <t>1+2</t>
  </si>
  <si>
    <t>Andre driftsinntekter og refusjoner</t>
  </si>
  <si>
    <t>Medlemskontingent</t>
  </si>
  <si>
    <t>Varesalg</t>
  </si>
  <si>
    <t>Renteinntekter</t>
  </si>
  <si>
    <t>Sum inntekter</t>
  </si>
  <si>
    <t>Medlemsarbeid og organisasjonsbygging</t>
  </si>
  <si>
    <t>Konferanser og seminarer</t>
  </si>
  <si>
    <t>Styrende organer</t>
  </si>
  <si>
    <t>Utvalg</t>
  </si>
  <si>
    <t>Publikasjoner og materiell</t>
  </si>
  <si>
    <t>Bevilgninger og støtte</t>
  </si>
  <si>
    <t>Kontingentfordeling</t>
  </si>
  <si>
    <t>Kontor- og administrasjonskostnader</t>
  </si>
  <si>
    <t>Lønns- og personalkostnader</t>
  </si>
  <si>
    <t>Kampanjearbeid/Acer</t>
  </si>
  <si>
    <t>Rentekostnader</t>
  </si>
  <si>
    <t>Sum kostnader</t>
  </si>
  <si>
    <t>Resultat - uten søksmål</t>
  </si>
  <si>
    <t>Utgifter til Acer-søksmål</t>
  </si>
  <si>
    <t>Resultat - med søksmål</t>
  </si>
  <si>
    <t>Post 1-6</t>
  </si>
  <si>
    <t>Inntekter</t>
  </si>
  <si>
    <t>Konto</t>
  </si>
  <si>
    <t>Avd.</t>
  </si>
  <si>
    <t>Inntekt</t>
  </si>
  <si>
    <t>Post 1 og 2 - Bevilgninger og gaver</t>
  </si>
  <si>
    <t>Gaver</t>
  </si>
  <si>
    <t>Driftsstøtte Fagforbundet</t>
  </si>
  <si>
    <t>Faglig støtte, fagforeninger</t>
  </si>
  <si>
    <t>UmEUs andel av landbrukets midler</t>
  </si>
  <si>
    <t>Driftsstøtte Utenriksdepartementet</t>
  </si>
  <si>
    <t>Post 3 - Andre driftsinntekter og refusjoner</t>
  </si>
  <si>
    <t>Deltakeravgift</t>
  </si>
  <si>
    <t>Abonnement Vett</t>
  </si>
  <si>
    <t>3935/3942</t>
  </si>
  <si>
    <t>Andre inntekter og refusjoner</t>
  </si>
  <si>
    <t>MVA-kompensasjon</t>
  </si>
  <si>
    <t>Post 4 - Medlemskontingent</t>
  </si>
  <si>
    <t>Post 5 - Varesalg</t>
  </si>
  <si>
    <t>Diverse materiellsalg</t>
  </si>
  <si>
    <t>Post 6 - Renteinntekter</t>
  </si>
  <si>
    <t>Post 8</t>
  </si>
  <si>
    <t>Kostnad</t>
  </si>
  <si>
    <t>MEDLEMSREGISTER</t>
  </si>
  <si>
    <t>Driftsavtale</t>
  </si>
  <si>
    <t>Oppslagsløsning (Bisnode)</t>
  </si>
  <si>
    <t>VERVEKOSTNADER</t>
  </si>
  <si>
    <t>6820/7332</t>
  </si>
  <si>
    <t>Vervemateriell og stands</t>
  </si>
  <si>
    <t>7332/6790</t>
  </si>
  <si>
    <t>Vervekampanje</t>
  </si>
  <si>
    <t>MEDLEMSKRAV OG - UTSENDINGER</t>
  </si>
  <si>
    <t>Drift og utsending SMS</t>
  </si>
  <si>
    <t>6821/6941</t>
  </si>
  <si>
    <t>Trykk/porto medlemskontingent</t>
  </si>
  <si>
    <t>6823/6943</t>
  </si>
  <si>
    <t>Trykk/porto gavegiro</t>
  </si>
  <si>
    <t>Fylkeslagenes andel av SMS-utsending</t>
  </si>
  <si>
    <t>Fylkeslagenes andel av medlems- og vervekostnader (trykk)</t>
  </si>
  <si>
    <t>Fylkeslagenes andel av medlems- og vervekostnader (porto)</t>
  </si>
  <si>
    <t>Sum fylkeslagenes andel</t>
  </si>
  <si>
    <t>Medlemsarbeid og organisasjonsbygging totalt</t>
  </si>
  <si>
    <t>Post 9</t>
  </si>
  <si>
    <t>FYLKESLEDERSAMLING</t>
  </si>
  <si>
    <t>7100/7140/7152/7160</t>
  </si>
  <si>
    <t>Reise og diett</t>
  </si>
  <si>
    <t>Møtemat</t>
  </si>
  <si>
    <t>Hotell, overnatting</t>
  </si>
  <si>
    <t>Leie møtelokale</t>
  </si>
  <si>
    <t>Kvinnekonferanse</t>
  </si>
  <si>
    <t>Faglige konferanser</t>
  </si>
  <si>
    <t>Konferanser og seminarer totalt</t>
  </si>
  <si>
    <t>Post 10</t>
  </si>
  <si>
    <t>AU</t>
  </si>
  <si>
    <t>Til AU sin disposisjon</t>
  </si>
  <si>
    <t>RÅDET</t>
  </si>
  <si>
    <t>LANDSMØTE</t>
  </si>
  <si>
    <t>Hotell, overnatting, møtelokale, møtemat</t>
  </si>
  <si>
    <t>6800/694</t>
  </si>
  <si>
    <t>Kontorrekvisita, porto</t>
  </si>
  <si>
    <t>Honorarer, kulturelt</t>
  </si>
  <si>
    <t>Annet/buffer</t>
  </si>
  <si>
    <t>LEDER</t>
  </si>
  <si>
    <t>Annet</t>
  </si>
  <si>
    <t>STYRET</t>
  </si>
  <si>
    <t>Styrende organer totalt</t>
  </si>
  <si>
    <t>Post 11</t>
  </si>
  <si>
    <t>FAGLIG UTVALG</t>
  </si>
  <si>
    <t>INTERNASJONALT UTVALG</t>
  </si>
  <si>
    <t>ANDRE UTVALG</t>
  </si>
  <si>
    <t>Fiskeripolitisk nettverk</t>
  </si>
  <si>
    <t>Landbrukspolitisk utvalg</t>
  </si>
  <si>
    <t>Utdanningspolitisk utvalg</t>
  </si>
  <si>
    <t>KVINNEPOLITISK UTVALG</t>
  </si>
  <si>
    <t>Utvalg totalt</t>
  </si>
  <si>
    <t>Post 12</t>
  </si>
  <si>
    <t>STANDPUNKT</t>
  </si>
  <si>
    <t>6822/6942</t>
  </si>
  <si>
    <t>Trykk/porto Standpunkt</t>
  </si>
  <si>
    <t xml:space="preserve">Redaksjonelt arbeid Standpunkt </t>
  </si>
  <si>
    <t>VETT</t>
  </si>
  <si>
    <t>Trykk/porto Vett</t>
  </si>
  <si>
    <t>Trykk/porto Vett-giro</t>
  </si>
  <si>
    <t>MATERIELL</t>
  </si>
  <si>
    <t>Innkjøp profileringsmateriell</t>
  </si>
  <si>
    <t>Løpesedler</t>
  </si>
  <si>
    <t>Kampanje/materiell generelt</t>
  </si>
  <si>
    <t>Distribusjon Subject Aid</t>
  </si>
  <si>
    <t>Andre utredninger</t>
  </si>
  <si>
    <t>Publikasjoner og materiell totalt</t>
  </si>
  <si>
    <t>Post 13</t>
  </si>
  <si>
    <t>BEVILGNINGER OG STØTTE</t>
  </si>
  <si>
    <t>Driftstøtte Ungdom mot EU</t>
  </si>
  <si>
    <t>Fylkeslagenes andel av UmEU-støtte</t>
  </si>
  <si>
    <t>Støtte studentsekretær UmEU</t>
  </si>
  <si>
    <t>Fylkeslagenes andel av støtte studentsekretær UmEU</t>
  </si>
  <si>
    <t>Driftstøtte Finnmark NTEU</t>
  </si>
  <si>
    <t>Fylkeslagenes andel av støtte Finnmark NTEU</t>
  </si>
  <si>
    <t>Diverse bevilgninger og støtte</t>
  </si>
  <si>
    <t>Masterstipend (Dag Seierstad-prosjektet)</t>
  </si>
  <si>
    <t>Bevilgninger og støtte totalt</t>
  </si>
  <si>
    <t>Post 14</t>
  </si>
  <si>
    <t>MEDLEMSKONTINGENT</t>
  </si>
  <si>
    <t>Kontingentrefusjon fylkeslag</t>
  </si>
  <si>
    <t>Kontingentfordeling totalt</t>
  </si>
  <si>
    <t>Post 15</t>
  </si>
  <si>
    <t>GENERELL DRIFT OG ADMINISTRASJON</t>
  </si>
  <si>
    <t>DEL 1 - HUSLEIE, STRØM OG FELLESKOSTNADER</t>
  </si>
  <si>
    <t>Husleie</t>
  </si>
  <si>
    <t>Felleskostnader, ekspedisjon og posthåndtering</t>
  </si>
  <si>
    <t>UmEUs andel husleie, strøm og felleskostnader</t>
  </si>
  <si>
    <t>DEL 2 - GENERELLE KONTOR- OG ADMINISTRASJONSKOSTNADER</t>
  </si>
  <si>
    <t>Renhold</t>
  </si>
  <si>
    <t>Leie frankeringsmaskin</t>
  </si>
  <si>
    <t>Leie kopimaskiner + utskrifter</t>
  </si>
  <si>
    <t>6520/6530</t>
  </si>
  <si>
    <t>Innkjøp datautstyr, software</t>
  </si>
  <si>
    <t>Innkjøp kontormøblement</t>
  </si>
  <si>
    <t>Revisjonshonorar</t>
  </si>
  <si>
    <t>Regnskapsføring, Bondelagets servicekontor</t>
  </si>
  <si>
    <t>Datatjenester</t>
  </si>
  <si>
    <t>Andre fremmede tjenester</t>
  </si>
  <si>
    <t>Kontorrekvisita</t>
  </si>
  <si>
    <t>Avis, tidsskrifter, litteratur</t>
  </si>
  <si>
    <t>Kontortelefoni</t>
  </si>
  <si>
    <t>Internett</t>
  </si>
  <si>
    <t>3937/6100/6940</t>
  </si>
  <si>
    <t>Frakt og porto generelt</t>
  </si>
  <si>
    <t>Annonser, inkl. SoMe</t>
  </si>
  <si>
    <t>Kontingent til organisasjoner</t>
  </si>
  <si>
    <t>Forsikringskostnader, reise og innbo</t>
  </si>
  <si>
    <t>Gebyrer og bankomkostninger</t>
  </si>
  <si>
    <t>Tap på fordringer</t>
  </si>
  <si>
    <t>7746/7795</t>
  </si>
  <si>
    <t>Øreavrundinger</t>
  </si>
  <si>
    <t>UmEUs andel renhold, kopimaskiner og internett</t>
  </si>
  <si>
    <t>Div. refunderte kontorkostnader</t>
  </si>
  <si>
    <t>Fylkeslagenes andel av generelle kontorkostnader</t>
  </si>
  <si>
    <t>DEL 3 - KONTORKOSTNADER UTENFOR OSLO</t>
  </si>
  <si>
    <t>Kontorkostnader Arne</t>
  </si>
  <si>
    <t>Kontorkostnader Sindre</t>
  </si>
  <si>
    <t>Hjemmekontor Morten</t>
  </si>
  <si>
    <t>Kontor- og administrasjonskostnader totalt</t>
  </si>
  <si>
    <t>Post 16</t>
  </si>
  <si>
    <t>LØNNSKOSTNADER AU</t>
  </si>
  <si>
    <t>Fast Godtg. Hon. Tillv.</t>
  </si>
  <si>
    <t>Arbeidsgiveravgift</t>
  </si>
  <si>
    <t>LØNNSKOSTNADER LEDER</t>
  </si>
  <si>
    <t>Lønn u/feriep.opptjening</t>
  </si>
  <si>
    <t>Refusjon lønn</t>
  </si>
  <si>
    <t>LØNNSKOSTNADER STABEN</t>
  </si>
  <si>
    <t>Lønn fast ansatte</t>
  </si>
  <si>
    <t>Timelønn</t>
  </si>
  <si>
    <t>Avsetning feriepenger</t>
  </si>
  <si>
    <t>Trekkpliktig telefon</t>
  </si>
  <si>
    <t>Innber.pl. Treningsstøtte ansatte</t>
  </si>
  <si>
    <t>Honorar andre</t>
  </si>
  <si>
    <t>Arbeidsgiveravg av feriep.</t>
  </si>
  <si>
    <t>Pensjonspremie arbeidsgiverand</t>
  </si>
  <si>
    <t>AFP</t>
  </si>
  <si>
    <t>Refusjon sykepenger</t>
  </si>
  <si>
    <t>Refunderte fødselspenger</t>
  </si>
  <si>
    <t>Ref lønnskostn fylker</t>
  </si>
  <si>
    <t>Kurs og seminarer</t>
  </si>
  <si>
    <t>Andre personalkostnader</t>
  </si>
  <si>
    <t>STABEN GENERELT</t>
  </si>
  <si>
    <t>7100/7140/7152/7160/3938</t>
  </si>
  <si>
    <t>STABSSAMLING</t>
  </si>
  <si>
    <t>7100/7140/7152</t>
  </si>
  <si>
    <t>Hotell og opphold</t>
  </si>
  <si>
    <t>Totalt</t>
  </si>
  <si>
    <t>Lønns- og personalkostnader totalt</t>
  </si>
  <si>
    <t>Post 17</t>
  </si>
  <si>
    <t>Acer-søksmål</t>
  </si>
  <si>
    <t>Saksforberedelse</t>
  </si>
  <si>
    <t>7100/7140/7152/7160/7220</t>
  </si>
  <si>
    <t>Reise/diett/overnatting</t>
  </si>
  <si>
    <t>Litteratur og dokumentasjon</t>
  </si>
  <si>
    <t>Acer-søksmålet</t>
  </si>
  <si>
    <t>Post 18</t>
  </si>
  <si>
    <t>Rentekostnader totalt</t>
  </si>
  <si>
    <t>Driftsstøtte fra fylkeslag</t>
  </si>
  <si>
    <t>Refunderte kostnader fra HR</t>
  </si>
  <si>
    <t>Prosjektstøtte Landbrukssamvirket</t>
  </si>
  <si>
    <t>KONFERANSER</t>
  </si>
  <si>
    <t>ACER-SØKSMÅLET</t>
  </si>
  <si>
    <t>3931, 3932, 3933</t>
  </si>
  <si>
    <t>Fylkenes andel</t>
  </si>
  <si>
    <t>Hotell, overnatting styremedlemmer</t>
  </si>
  <si>
    <t>Driftsstøtte Landbrukssamvirket/NBL</t>
  </si>
  <si>
    <t>Slitertillegg</t>
  </si>
  <si>
    <t>Landbrukskonferanse</t>
  </si>
  <si>
    <t>Nei-allianse-konferansen</t>
  </si>
  <si>
    <t>Nordisk samarbeid</t>
  </si>
  <si>
    <t>Sakførsel</t>
  </si>
  <si>
    <t>Strøm og varme</t>
  </si>
  <si>
    <t>Prosjektstøtte Fagforbundet</t>
  </si>
  <si>
    <t>Bevilgninger. gaver og offentlig støtte</t>
  </si>
  <si>
    <t>Inntekter til Acer-søksmål</t>
  </si>
  <si>
    <t xml:space="preserve">Fylkenes andel </t>
  </si>
  <si>
    <t>Gaver og Avtalegiro</t>
  </si>
  <si>
    <t>EØS-UTVALGET</t>
  </si>
  <si>
    <t>Utgifter</t>
  </si>
  <si>
    <t>3000:9999</t>
  </si>
  <si>
    <t>fylkenes andel av masterstipendet</t>
  </si>
  <si>
    <t>Landbruk</t>
  </si>
  <si>
    <t>Revidert budsjett 2023</t>
  </si>
  <si>
    <t>u/driftsstøtte NL</t>
  </si>
  <si>
    <t>1. kvrt</t>
  </si>
  <si>
    <t>fylkesoppgjør</t>
  </si>
  <si>
    <t>1. kvartal</t>
  </si>
  <si>
    <t>2. kv</t>
  </si>
  <si>
    <t xml:space="preserve">Regnskap 2022 </t>
  </si>
  <si>
    <t>Budsjett 2024</t>
  </si>
  <si>
    <t>(Trykk/porto kontingentpurring 2 stk.) andre kostader</t>
  </si>
  <si>
    <t>Reise</t>
  </si>
  <si>
    <t>skal de fortsette?</t>
  </si>
  <si>
    <t>Driftstøtte UMEU</t>
  </si>
  <si>
    <t>Studentsekretær</t>
  </si>
  <si>
    <t>Flyttekostnader</t>
  </si>
  <si>
    <t>slått sammen 6340 og 6390</t>
  </si>
  <si>
    <t>med forbehold om at behov endres i nye lokaler</t>
  </si>
  <si>
    <t>Ringeverver</t>
  </si>
  <si>
    <t xml:space="preserve">Fylkenes andel av kostnader til medlemsregister </t>
  </si>
  <si>
    <t>Fylkenes andel av vervekostnader inkl. ververinging</t>
  </si>
  <si>
    <t>Fylkenes andel av kostnader til kontingentinnkreving</t>
  </si>
  <si>
    <t>ACER</t>
  </si>
  <si>
    <t>Sum</t>
  </si>
  <si>
    <t>Ungdomskonferanse+ jubileum</t>
  </si>
  <si>
    <t>fordeling av kontingentinntektene. Kostnadene for fylkene er litt</t>
  </si>
  <si>
    <t>redusert i forhold til 2023.</t>
  </si>
  <si>
    <t>Noter til budsjettforslaget 2024</t>
  </si>
  <si>
    <t>prosjekter</t>
  </si>
  <si>
    <t>DU-prosj</t>
  </si>
  <si>
    <t>Behov for noe nytt materiell til andre kampanjer utenom ACER,</t>
  </si>
  <si>
    <t xml:space="preserve">samt nytt profileringsmateriell for salg. Ellers er posten kuttet med </t>
  </si>
  <si>
    <t>Fylkenes andel (uforandret)</t>
  </si>
  <si>
    <t>Støtte Finnmark</t>
  </si>
  <si>
    <t>Kontingentfordelingen er 50 prosent til sentralt og 50 prosent til fylkeslaga.</t>
  </si>
  <si>
    <t>Post 1–6</t>
  </si>
  <si>
    <t>løpet av 2024. Kostnad til dette, samt bortfall av framleieinntekter er lagt inn.</t>
  </si>
  <si>
    <t>diverse</t>
  </si>
  <si>
    <t>Lønnskostnader er justert med forventet lønnsoppgjør.</t>
  </si>
  <si>
    <t>stillingsannonse</t>
  </si>
  <si>
    <t>organisasjonsutvikling</t>
  </si>
  <si>
    <t xml:space="preserve">231 850 kr ift. 2023. Materiell og utredninger utover dette må være </t>
  </si>
  <si>
    <t>selvfinansierende.</t>
  </si>
  <si>
    <t>Utgifter til ververinging er flyttet til post 8 for å synliggjøres.</t>
  </si>
  <si>
    <t>etter reelle kostnader og etter antall deltakere.</t>
  </si>
  <si>
    <t xml:space="preserve">Landsmøtet er en stor kostnad for sentralt og for fylkeslagene, </t>
  </si>
  <si>
    <t>Budsjettet er svært stramt og likevel må vi budsjettere med et underskudd.</t>
  </si>
  <si>
    <t xml:space="preserve">Hovedårsakene er bortfall av bevilgninger, høy prisøkning, samt landsmøte og </t>
  </si>
  <si>
    <t>flyttekostnader i 2024.</t>
  </si>
  <si>
    <t>benyttes som grunnlag for fylkeslagenes egne budsjetter i 2024.</t>
  </si>
  <si>
    <t>Alle kostnader knyttet til kontingent og verving er delt 50–50, jf.</t>
  </si>
  <si>
    <t>Nei til EUs budsjett 2024</t>
  </si>
  <si>
    <t xml:space="preserve">Deres andel av kostnadene for møterom og møtemat </t>
  </si>
  <si>
    <t>Vi skal arbeide planmessig for økning i tallet på faste givere, se vedlegg.</t>
  </si>
  <si>
    <t>MVA-kompensasjon og renteinntekter er også økt.</t>
  </si>
  <si>
    <t>Fylkene utgjør 32 prosent av rådsmøtet.</t>
  </si>
  <si>
    <t>Reise sentralts deltakere</t>
  </si>
  <si>
    <t>Reise styremedlemmer</t>
  </si>
  <si>
    <t>Fylkenes kostnad eksl. reise 7 delt.</t>
  </si>
  <si>
    <t>Utredninger må finansieres eksternt.</t>
  </si>
  <si>
    <t>Fylkesandel</t>
  </si>
  <si>
    <t>Postforklaring</t>
  </si>
  <si>
    <t>Sekretærer for kvinneutvalg og fiskeriutvalg er honorert med til sammen 30 000.</t>
  </si>
  <si>
    <t>Det innføres abonnement for Vett. Adm. fastsetter pris for abonnement som</t>
  </si>
  <si>
    <t>dekker kostnadene.</t>
  </si>
  <si>
    <t>Det er derfor lagt inn en økning i gaveinntekter.</t>
  </si>
  <si>
    <t>Kontorlokalene NtEU bruker nå skal pusses opp, og derfor må vi flytte i</t>
  </si>
  <si>
    <t>Notene synliggjør fylkeslagenes andeler under de relevante postene, og kan</t>
  </si>
  <si>
    <t>for ett møte i 2024</t>
  </si>
  <si>
    <t>LM 2024 kostnadsramme totalt er:</t>
  </si>
  <si>
    <t>til sammen 1156485 kr, selv om vi har valgt rimeligste løsning mht. hotell.</t>
  </si>
  <si>
    <t>Fylkenes ref. av kostnader til landsmøte var i 2022 480 478 kr.</t>
  </si>
  <si>
    <t>Fylkene dekker helpensjon, festmiddag, opphold og reise for sine delegater</t>
  </si>
  <si>
    <t>reiseutjevnes og er ikke en kostnad som går gjennom sentralts budsjett.</t>
  </si>
  <si>
    <t>I budsjettet for 2024 er disse beregnet til 607 182 kr, men kan blir lavere om</t>
  </si>
  <si>
    <t>ikke alle 133 fylkesdelegater meldes på.</t>
  </si>
  <si>
    <t>Reise er beregnet for sentralt, men ikke for fylkene siden slike kostnader</t>
  </si>
  <si>
    <t>Vedtak budsjett 2024 fra rådsmøtet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</si>
</sst>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&quot;kr&quot;\ * #,##0.00_ ;_ &quot;kr&quot;\ * \-#,##0.00_ ;_ &quot;kr&quot;\ * &quot;-&quot;??_ ;_ @_ "/>
    <numFmt numFmtId="165" formatCode="#,##0.00\ ;&quot; (&quot;#,##0.00\);&quot; -&quot;#\ ;@\ "/>
    <numFmt numFmtId="166" formatCode="&quot; kr&quot;#,##0.00\ ;&quot; kr(&quot;#,##0.00\);&quot; kr-&quot;#\ ;@\ "/>
    <numFmt numFmtId="167" formatCode="#,##0\ ;&quot; (&quot;#,##0\);&quot; -&quot;#\ ;@\ "/>
    <numFmt numFmtId="168" formatCode="&quot;kr&quot;\ #,##0.00"/>
  </numFmts>
  <fonts count="19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Arial"/>
      <family val="2"/>
    </font>
    <font>
      <u/>
      <sz val="11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5" fontId="4" fillId="0" borderId="0" applyFill="0" applyBorder="0" applyAlignment="0" applyProtection="0"/>
    <xf numFmtId="166" fontId="4" fillId="0" borderId="0" applyFill="0" applyBorder="0" applyAlignment="0" applyProtection="0"/>
    <xf numFmtId="164" fontId="4" fillId="0" borderId="0" applyFont="0" applyFill="0" applyBorder="0" applyAlignment="0" applyProtection="0"/>
    <xf numFmtId="0" fontId="3" fillId="0" borderId="0"/>
  </cellStyleXfs>
  <cellXfs count="117">
    <xf numFmtId="0" fontId="0" fillId="0" borderId="0" xfId="0"/>
    <xf numFmtId="0" fontId="6" fillId="0" borderId="0" xfId="0" applyFont="1"/>
    <xf numFmtId="0" fontId="6" fillId="0" borderId="1" xfId="0" applyFont="1" applyBorder="1"/>
    <xf numFmtId="3" fontId="6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2" xfId="0" applyFont="1" applyBorder="1"/>
    <xf numFmtId="0" fontId="8" fillId="0" borderId="0" xfId="0" applyFont="1"/>
    <xf numFmtId="0" fontId="5" fillId="0" borderId="0" xfId="0" applyFont="1" applyAlignment="1">
      <alignment horizontal="right"/>
    </xf>
    <xf numFmtId="167" fontId="6" fillId="0" borderId="0" xfId="1" applyNumberFormat="1" applyFont="1" applyFill="1" applyBorder="1" applyAlignment="1" applyProtection="1"/>
    <xf numFmtId="3" fontId="5" fillId="0" borderId="0" xfId="0" applyNumberFormat="1" applyFont="1"/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6" fillId="0" borderId="0" xfId="3" applyNumberFormat="1" applyFont="1"/>
    <xf numFmtId="3" fontId="5" fillId="0" borderId="0" xfId="3" applyNumberFormat="1" applyFont="1"/>
    <xf numFmtId="3" fontId="5" fillId="0" borderId="0" xfId="3" applyNumberFormat="1" applyFont="1" applyFill="1"/>
    <xf numFmtId="0" fontId="10" fillId="0" borderId="0" xfId="0" applyFont="1"/>
    <xf numFmtId="0" fontId="9" fillId="0" borderId="0" xfId="0" applyFont="1"/>
    <xf numFmtId="0" fontId="5" fillId="0" borderId="0" xfId="3" applyNumberFormat="1" applyFont="1"/>
    <xf numFmtId="0" fontId="5" fillId="0" borderId="4" xfId="0" applyFont="1" applyBorder="1" applyAlignment="1">
      <alignment horizontal="center"/>
    </xf>
    <xf numFmtId="3" fontId="5" fillId="0" borderId="3" xfId="0" applyNumberFormat="1" applyFont="1" applyBorder="1"/>
    <xf numFmtId="0" fontId="6" fillId="0" borderId="4" xfId="0" applyFont="1" applyBorder="1"/>
    <xf numFmtId="0" fontId="5" fillId="0" borderId="0" xfId="0" applyFont="1" applyAlignment="1">
      <alignment horizontal="left"/>
    </xf>
    <xf numFmtId="0" fontId="6" fillId="3" borderId="6" xfId="0" applyFont="1" applyFill="1" applyBorder="1"/>
    <xf numFmtId="0" fontId="6" fillId="3" borderId="7" xfId="0" applyFont="1" applyFill="1" applyBorder="1"/>
    <xf numFmtId="3" fontId="6" fillId="3" borderId="7" xfId="0" applyNumberFormat="1" applyFont="1" applyFill="1" applyBorder="1"/>
    <xf numFmtId="0" fontId="9" fillId="0" borderId="0" xfId="0" applyFont="1" applyAlignment="1">
      <alignment horizontal="right"/>
    </xf>
    <xf numFmtId="0" fontId="6" fillId="0" borderId="0" xfId="3" applyNumberFormat="1" applyFont="1"/>
    <xf numFmtId="3" fontId="5" fillId="0" borderId="0" xfId="3" applyNumberFormat="1" applyFont="1" applyFill="1" applyBorder="1" applyAlignment="1" applyProtection="1"/>
    <xf numFmtId="167" fontId="5" fillId="0" borderId="0" xfId="1" applyNumberFormat="1" applyFont="1" applyFill="1" applyBorder="1" applyAlignment="1" applyProtection="1"/>
    <xf numFmtId="168" fontId="6" fillId="0" borderId="0" xfId="0" applyNumberFormat="1" applyFont="1"/>
    <xf numFmtId="4" fontId="6" fillId="0" borderId="0" xfId="0" applyNumberFormat="1" applyFont="1"/>
    <xf numFmtId="3" fontId="0" fillId="0" borderId="0" xfId="0" applyNumberFormat="1"/>
    <xf numFmtId="0" fontId="6" fillId="0" borderId="2" xfId="0" applyFont="1" applyBorder="1" applyAlignment="1">
      <alignment horizontal="center"/>
    </xf>
    <xf numFmtId="0" fontId="6" fillId="3" borderId="6" xfId="0" applyFont="1" applyFill="1" applyBorder="1" applyAlignment="1">
      <alignment horizontal="right"/>
    </xf>
    <xf numFmtId="3" fontId="6" fillId="3" borderId="7" xfId="0" applyNumberFormat="1" applyFont="1" applyFill="1" applyBorder="1" applyAlignment="1">
      <alignment horizontal="right"/>
    </xf>
    <xf numFmtId="3" fontId="7" fillId="0" borderId="0" xfId="0" applyNumberFormat="1" applyFont="1"/>
    <xf numFmtId="0" fontId="7" fillId="2" borderId="8" xfId="0" applyFont="1" applyFill="1" applyBorder="1"/>
    <xf numFmtId="0" fontId="5" fillId="0" borderId="5" xfId="0" applyFont="1" applyBorder="1"/>
    <xf numFmtId="0" fontId="6" fillId="0" borderId="11" xfId="0" applyFont="1" applyBorder="1" applyAlignment="1">
      <alignment horizontal="center"/>
    </xf>
    <xf numFmtId="3" fontId="5" fillId="0" borderId="4" xfId="0" applyNumberFormat="1" applyFont="1" applyBorder="1"/>
    <xf numFmtId="0" fontId="5" fillId="0" borderId="4" xfId="0" applyFont="1" applyBorder="1"/>
    <xf numFmtId="3" fontId="6" fillId="0" borderId="4" xfId="0" applyNumberFormat="1" applyFont="1" applyBorder="1"/>
    <xf numFmtId="0" fontId="11" fillId="0" borderId="0" xfId="0" applyFont="1"/>
    <xf numFmtId="167" fontId="6" fillId="3" borderId="7" xfId="1" applyNumberFormat="1" applyFont="1" applyFill="1" applyBorder="1" applyAlignment="1" applyProtection="1"/>
    <xf numFmtId="0" fontId="6" fillId="2" borderId="8" xfId="0" applyFont="1" applyFill="1" applyBorder="1"/>
    <xf numFmtId="3" fontId="6" fillId="0" borderId="0" xfId="4" applyNumberFormat="1" applyFont="1"/>
    <xf numFmtId="0" fontId="6" fillId="0" borderId="13" xfId="0" applyFont="1" applyBorder="1" applyAlignment="1">
      <alignment horizontal="center"/>
    </xf>
    <xf numFmtId="37" fontId="5" fillId="2" borderId="8" xfId="0" applyNumberFormat="1" applyFont="1" applyFill="1" applyBorder="1"/>
    <xf numFmtId="0" fontId="6" fillId="0" borderId="11" xfId="0" applyFont="1" applyBorder="1"/>
    <xf numFmtId="0" fontId="6" fillId="0" borderId="13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right"/>
    </xf>
    <xf numFmtId="3" fontId="5" fillId="0" borderId="0" xfId="3" applyNumberFormat="1" applyFont="1" applyFill="1" applyBorder="1"/>
    <xf numFmtId="3" fontId="5" fillId="0" borderId="0" xfId="3" applyNumberFormat="1" applyFont="1" applyBorder="1"/>
    <xf numFmtId="0" fontId="6" fillId="0" borderId="4" xfId="0" applyFont="1" applyBorder="1" applyAlignment="1">
      <alignment horizontal="center"/>
    </xf>
    <xf numFmtId="3" fontId="6" fillId="0" borderId="3" xfId="0" applyNumberFormat="1" applyFont="1" applyBorder="1"/>
    <xf numFmtId="0" fontId="15" fillId="0" borderId="0" xfId="0" applyFont="1"/>
    <xf numFmtId="0" fontId="14" fillId="0" borderId="0" xfId="0" applyFont="1" applyAlignment="1">
      <alignment horizontal="right"/>
    </xf>
    <xf numFmtId="0" fontId="14" fillId="0" borderId="0" xfId="0" applyFont="1"/>
    <xf numFmtId="3" fontId="14" fillId="0" borderId="0" xfId="0" applyNumberFormat="1" applyFont="1"/>
    <xf numFmtId="3" fontId="14" fillId="0" borderId="0" xfId="0" applyNumberFormat="1" applyFont="1" applyAlignment="1">
      <alignment horizontal="right"/>
    </xf>
    <xf numFmtId="0" fontId="6" fillId="3" borderId="0" xfId="0" applyFont="1" applyFill="1"/>
    <xf numFmtId="0" fontId="2" fillId="0" borderId="2" xfId="0" applyFont="1" applyBorder="1"/>
    <xf numFmtId="0" fontId="5" fillId="0" borderId="8" xfId="0" applyFont="1" applyBorder="1"/>
    <xf numFmtId="0" fontId="5" fillId="2" borderId="8" xfId="0" applyFont="1" applyFill="1" applyBorder="1"/>
    <xf numFmtId="0" fontId="0" fillId="2" borderId="8" xfId="0" applyFill="1" applyBorder="1"/>
    <xf numFmtId="3" fontId="5" fillId="2" borderId="8" xfId="0" applyNumberFormat="1" applyFont="1" applyFill="1" applyBorder="1"/>
    <xf numFmtId="0" fontId="2" fillId="0" borderId="0" xfId="0" applyFont="1"/>
    <xf numFmtId="0" fontId="2" fillId="0" borderId="0" xfId="4" applyFont="1"/>
    <xf numFmtId="3" fontId="6" fillId="3" borderId="0" xfId="4" applyNumberFormat="1" applyFont="1" applyFill="1"/>
    <xf numFmtId="0" fontId="6" fillId="2" borderId="14" xfId="0" applyFont="1" applyFill="1" applyBorder="1"/>
    <xf numFmtId="0" fontId="1" fillId="0" borderId="0" xfId="4" applyFont="1"/>
    <xf numFmtId="0" fontId="6" fillId="0" borderId="6" xfId="0" applyFont="1" applyBorder="1"/>
    <xf numFmtId="0" fontId="6" fillId="0" borderId="7" xfId="0" applyFont="1" applyBorder="1"/>
    <xf numFmtId="3" fontId="6" fillId="0" borderId="7" xfId="0" applyNumberFormat="1" applyFont="1" applyBorder="1"/>
    <xf numFmtId="0" fontId="5" fillId="4" borderId="3" xfId="0" applyFont="1" applyFill="1" applyBorder="1" applyAlignment="1">
      <alignment horizontal="center" vertical="center" wrapText="1"/>
    </xf>
    <xf numFmtId="3" fontId="6" fillId="4" borderId="10" xfId="0" applyNumberFormat="1" applyFont="1" applyFill="1" applyBorder="1"/>
    <xf numFmtId="3" fontId="5" fillId="4" borderId="3" xfId="0" applyNumberFormat="1" applyFont="1" applyFill="1" applyBorder="1"/>
    <xf numFmtId="0" fontId="6" fillId="4" borderId="10" xfId="0" applyFont="1" applyFill="1" applyBorder="1"/>
    <xf numFmtId="3" fontId="6" fillId="4" borderId="9" xfId="0" applyNumberFormat="1" applyFont="1" applyFill="1" applyBorder="1"/>
    <xf numFmtId="37" fontId="6" fillId="4" borderId="10" xfId="0" applyNumberFormat="1" applyFont="1" applyFill="1" applyBorder="1"/>
    <xf numFmtId="3" fontId="12" fillId="4" borderId="3" xfId="0" applyNumberFormat="1" applyFont="1" applyFill="1" applyBorder="1"/>
    <xf numFmtId="3" fontId="6" fillId="4" borderId="3" xfId="0" applyNumberFormat="1" applyFont="1" applyFill="1" applyBorder="1"/>
    <xf numFmtId="3" fontId="6" fillId="0" borderId="10" xfId="0" applyNumberFormat="1" applyFont="1" applyBorder="1"/>
    <xf numFmtId="0" fontId="5" fillId="5" borderId="3" xfId="0" applyFont="1" applyFill="1" applyBorder="1" applyAlignment="1">
      <alignment horizontal="center" vertical="center" wrapText="1"/>
    </xf>
    <xf numFmtId="3" fontId="6" fillId="5" borderId="10" xfId="0" applyNumberFormat="1" applyFont="1" applyFill="1" applyBorder="1"/>
    <xf numFmtId="3" fontId="5" fillId="5" borderId="3" xfId="0" applyNumberFormat="1" applyFont="1" applyFill="1" applyBorder="1"/>
    <xf numFmtId="0" fontId="6" fillId="5" borderId="10" xfId="0" applyFont="1" applyFill="1" applyBorder="1"/>
    <xf numFmtId="3" fontId="6" fillId="5" borderId="9" xfId="0" applyNumberFormat="1" applyFont="1" applyFill="1" applyBorder="1"/>
    <xf numFmtId="37" fontId="6" fillId="5" borderId="10" xfId="0" applyNumberFormat="1" applyFont="1" applyFill="1" applyBorder="1"/>
    <xf numFmtId="3" fontId="12" fillId="5" borderId="3" xfId="0" applyNumberFormat="1" applyFont="1" applyFill="1" applyBorder="1"/>
    <xf numFmtId="3" fontId="6" fillId="5" borderId="3" xfId="0" applyNumberFormat="1" applyFont="1" applyFill="1" applyBorder="1"/>
    <xf numFmtId="0" fontId="6" fillId="3" borderId="15" xfId="0" applyFont="1" applyFill="1" applyBorder="1" applyAlignment="1">
      <alignment horizontal="right"/>
    </xf>
    <xf numFmtId="0" fontId="6" fillId="3" borderId="15" xfId="0" applyFont="1" applyFill="1" applyBorder="1"/>
    <xf numFmtId="3" fontId="6" fillId="3" borderId="15" xfId="0" applyNumberFormat="1" applyFont="1" applyFill="1" applyBorder="1"/>
    <xf numFmtId="3" fontId="6" fillId="5" borderId="0" xfId="0" applyNumberFormat="1" applyFont="1" applyFill="1"/>
    <xf numFmtId="3" fontId="0" fillId="0" borderId="2" xfId="0" applyNumberFormat="1" applyBorder="1"/>
    <xf numFmtId="3" fontId="0" fillId="0" borderId="10" xfId="0" applyNumberFormat="1" applyBorder="1"/>
    <xf numFmtId="0" fontId="16" fillId="0" borderId="0" xfId="0" applyFont="1"/>
    <xf numFmtId="0" fontId="6" fillId="6" borderId="0" xfId="0" applyFont="1" applyFill="1"/>
    <xf numFmtId="3" fontId="6" fillId="0" borderId="0" xfId="3" applyNumberFormat="1" applyFont="1" applyBorder="1"/>
    <xf numFmtId="0" fontId="0" fillId="0" borderId="16" xfId="0" applyBorder="1"/>
    <xf numFmtId="0" fontId="0" fillId="0" borderId="17" xfId="0" applyBorder="1"/>
    <xf numFmtId="3" fontId="7" fillId="0" borderId="0" xfId="3" applyNumberFormat="1" applyFont="1" applyFill="1" applyBorder="1" applyAlignment="1" applyProtection="1"/>
    <xf numFmtId="168" fontId="16" fillId="0" borderId="0" xfId="0" applyNumberFormat="1" applyFont="1"/>
    <xf numFmtId="168" fontId="0" fillId="0" borderId="0" xfId="0" applyNumberFormat="1"/>
    <xf numFmtId="168" fontId="0" fillId="0" borderId="17" xfId="0" applyNumberFormat="1" applyBorder="1"/>
    <xf numFmtId="0" fontId="17" fillId="0" borderId="0" xfId="0" applyFont="1"/>
    <xf numFmtId="168" fontId="17" fillId="0" borderId="0" xfId="0" applyNumberFormat="1" applyFont="1"/>
    <xf numFmtId="0" fontId="18" fillId="0" borderId="0" xfId="0" applyFont="1"/>
    <xf numFmtId="168" fontId="15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0" fillId="0" borderId="0" xfId="0"/>
  </cellXfs>
  <cellStyles count="5">
    <cellStyle name="Komma" xfId="1" builtinId="3"/>
    <cellStyle name="Normal" xfId="0" builtinId="0"/>
    <cellStyle name="Normal 2" xfId="4" xr:uid="{00000000-0005-0000-0000-000030000000}"/>
    <cellStyle name="Valuta" xfId="3" builtinId="4"/>
    <cellStyle name="Währung" xfId="2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1A1A1A"/>
    </indexedColors>
    <mruColors>
      <color rgb="FFFFCC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29</xdr:row>
      <xdr:rowOff>31749</xdr:rowOff>
    </xdr:from>
    <xdr:to>
      <xdr:col>4</xdr:col>
      <xdr:colOff>1047750</xdr:colOff>
      <xdr:row>37</xdr:row>
      <xdr:rowOff>137584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6CBEE98-B876-4F18-9034-7808A82DECCD}"/>
            </a:ext>
          </a:extLst>
        </xdr:cNvPr>
        <xdr:cNvSpPr txBox="1"/>
      </xdr:nvSpPr>
      <xdr:spPr>
        <a:xfrm>
          <a:off x="433917" y="5820832"/>
          <a:ext cx="5757333" cy="1629835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a) Forslag til budsjett 2024 for Nei til EU vedtas med et underskudd på 557 078 kr som dekkes av Nei til EUs egenkapital.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b) Økonomiarbeidsgruppa viderefører sitt arbeid. Økonomiarbeidsgruppas føringer for styrket inntektsarbeid legges til grunn som et felles ansvar i hele organisasjonen for å oppnå et budsjett i balanse for 2025 uten økte driftsoverføringer fra fylkeslagene.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nb-NO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+mn-cs"/>
            </a:rPr>
            <a:t>c) Et økonomisk omstillingsarbeid prioriteres de to kommende årene basert på et premiss om å opprettholde staben på minimum dagens nivå ut 2025.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nb-NO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1821656</xdr:colOff>
      <xdr:row>25</xdr:row>
      <xdr:rowOff>142875</xdr:rowOff>
    </xdr:from>
    <xdr:to>
      <xdr:col>4</xdr:col>
      <xdr:colOff>1000124</xdr:colOff>
      <xdr:row>32</xdr:row>
      <xdr:rowOff>59531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5FCA6AE-E035-5361-64A4-7A9FFD8E3844}"/>
            </a:ext>
          </a:extLst>
        </xdr:cNvPr>
        <xdr:cNvSpPr txBox="1"/>
      </xdr:nvSpPr>
      <xdr:spPr>
        <a:xfrm>
          <a:off x="3631406" y="5095875"/>
          <a:ext cx="3202781" cy="108346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I regnskapet er kostnadene for landbrukskonferansen</a:t>
          </a:r>
          <a:r>
            <a:rPr lang="nb-NO" sz="1100" baseline="0"/>
            <a:t> plassert under publikasjoner. i 2022 kostet landbrukskonferansen 36 010 kr.</a:t>
          </a:r>
        </a:p>
        <a:p>
          <a:endParaRPr lang="nb-NO" sz="1100" baseline="0"/>
        </a:p>
        <a:p>
          <a:r>
            <a:rPr lang="nb-NO" sz="1100" baseline="0"/>
            <a:t>Nordisk samarbeid kostet 8681</a:t>
          </a:r>
        </a:p>
        <a:p>
          <a:endParaRPr lang="nb-NO" sz="1100" baseline="0"/>
        </a:p>
        <a:p>
          <a:endParaRPr lang="nb-NO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2063751</xdr:colOff>
      <xdr:row>22</xdr:row>
      <xdr:rowOff>1</xdr:rowOff>
    </xdr:from>
    <xdr:to>
      <xdr:col>5</xdr:col>
      <xdr:colOff>63501</xdr:colOff>
      <xdr:row>25</xdr:row>
      <xdr:rowOff>137583</xdr:rowOff>
    </xdr:to>
    <xdr:sp macro="" textlink="">
      <xdr:nvSpPr>
        <xdr:cNvPr id="31" name="TekstSylinder 1">
          <a:extLst>
            <a:ext uri="{FF2B5EF4-FFF2-40B4-BE49-F238E27FC236}">
              <a16:creationId xmlns:a16="http://schemas.microsoft.com/office/drawing/2014/main" id="{E8E707C8-3BFC-0B9C-DCBC-207BD5CD8942}"/>
            </a:ext>
          </a:extLst>
        </xdr:cNvPr>
        <xdr:cNvSpPr txBox="1"/>
      </xdr:nvSpPr>
      <xdr:spPr>
        <a:xfrm>
          <a:off x="3206751" y="4243918"/>
          <a:ext cx="3714750" cy="70908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100"/>
            <a:t>Fylkenes andel ble registrert under refusjoner</a:t>
          </a:r>
          <a:r>
            <a:rPr lang="nb-NO" sz="1100" baseline="0"/>
            <a:t> og andre inntekter i regnskapet. Derfor er regnskapet så stort ift. budsjett 2023.</a:t>
          </a:r>
        </a:p>
        <a:p>
          <a:endParaRPr lang="nb-N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"/>
  <sheetViews>
    <sheetView tabSelected="1" zoomScale="90" zoomScaleNormal="90" workbookViewId="0">
      <selection activeCell="G39" sqref="G39"/>
    </sheetView>
  </sheetViews>
  <sheetFormatPr baseColWidth="10" defaultColWidth="11.42578125" defaultRowHeight="15" x14ac:dyDescent="0.25"/>
  <cols>
    <col min="1" max="1" width="6.42578125" style="1" customWidth="1"/>
    <col min="2" max="2" width="36.7109375" style="1" bestFit="1" customWidth="1"/>
    <col min="3" max="3" width="17.7109375" style="3" customWidth="1"/>
    <col min="4" max="5" width="16.140625" style="1" customWidth="1"/>
    <col min="6" max="16384" width="11.42578125" style="1"/>
  </cols>
  <sheetData>
    <row r="1" spans="1:7" ht="18.75" customHeight="1" x14ac:dyDescent="0.25">
      <c r="A1" s="115" t="s">
        <v>277</v>
      </c>
      <c r="B1" s="115"/>
      <c r="C1" s="115"/>
    </row>
    <row r="2" spans="1:7" x14ac:dyDescent="0.25">
      <c r="A2" s="5"/>
      <c r="B2" s="5"/>
      <c r="C2" s="5"/>
    </row>
    <row r="3" spans="1:7" s="53" customFormat="1" ht="31.5" customHeight="1" x14ac:dyDescent="0.2">
      <c r="A3" s="51" t="s">
        <v>0</v>
      </c>
      <c r="B3" s="52"/>
      <c r="C3" s="51" t="s">
        <v>234</v>
      </c>
      <c r="D3" s="79" t="s">
        <v>228</v>
      </c>
      <c r="E3" s="88" t="s">
        <v>235</v>
      </c>
    </row>
    <row r="4" spans="1:7" x14ac:dyDescent="0.25">
      <c r="A4" s="33" t="s">
        <v>1</v>
      </c>
      <c r="B4" s="2" t="s">
        <v>219</v>
      </c>
      <c r="C4" s="87">
        <f>3192961+3500000+764745</f>
        <v>7457706</v>
      </c>
      <c r="D4" s="80">
        <f>'1 - 6'!E15</f>
        <v>6398125</v>
      </c>
      <c r="E4" s="89">
        <f>'1 - 6'!F15</f>
        <v>6698125</v>
      </c>
    </row>
    <row r="5" spans="1:7" x14ac:dyDescent="0.25">
      <c r="A5" s="33">
        <v>3</v>
      </c>
      <c r="B5" s="2" t="s">
        <v>2</v>
      </c>
      <c r="C5" s="101">
        <v>3579478</v>
      </c>
      <c r="D5" s="80">
        <f>'1 - 6'!E22</f>
        <v>820000</v>
      </c>
      <c r="E5" s="89">
        <f>'1 - 6'!F22</f>
        <v>940000</v>
      </c>
    </row>
    <row r="6" spans="1:7" x14ac:dyDescent="0.25">
      <c r="A6" s="33">
        <v>4</v>
      </c>
      <c r="B6" s="2" t="s">
        <v>3</v>
      </c>
      <c r="C6" s="101">
        <v>7571818</v>
      </c>
      <c r="D6" s="80">
        <f>'1 - 6'!E26</f>
        <v>7750000</v>
      </c>
      <c r="E6" s="89">
        <f>'1 - 6'!F26</f>
        <v>7600000</v>
      </c>
    </row>
    <row r="7" spans="1:7" x14ac:dyDescent="0.25">
      <c r="A7" s="33">
        <v>5</v>
      </c>
      <c r="B7" s="2" t="s">
        <v>4</v>
      </c>
      <c r="C7" s="101">
        <v>50520</v>
      </c>
      <c r="D7" s="80">
        <f>'1 - 6'!E30</f>
        <v>100000</v>
      </c>
      <c r="E7" s="89">
        <f>'1 - 6'!F30</f>
        <v>150000</v>
      </c>
    </row>
    <row r="8" spans="1:7" x14ac:dyDescent="0.25">
      <c r="A8" s="33">
        <v>6</v>
      </c>
      <c r="B8" s="2" t="s">
        <v>5</v>
      </c>
      <c r="C8" s="101">
        <v>187637</v>
      </c>
      <c r="D8" s="80">
        <f>'1 - 6'!E34</f>
        <v>130000</v>
      </c>
      <c r="E8" s="89">
        <f>'1 - 6'!F34</f>
        <v>340000</v>
      </c>
    </row>
    <row r="9" spans="1:7" s="4" customFormat="1" x14ac:dyDescent="0.25">
      <c r="A9" s="19">
        <v>7</v>
      </c>
      <c r="B9" s="38" t="s">
        <v>6</v>
      </c>
      <c r="C9" s="20">
        <f>SUM(C4:C8)</f>
        <v>18847159</v>
      </c>
      <c r="D9" s="81">
        <f>SUM(D4:D8)</f>
        <v>15198125</v>
      </c>
      <c r="E9" s="90">
        <f>SUM(E4:E8)</f>
        <v>15728125</v>
      </c>
      <c r="F9" s="10"/>
    </row>
    <row r="10" spans="1:7" x14ac:dyDescent="0.25">
      <c r="A10" s="6"/>
      <c r="B10" s="2"/>
      <c r="C10" s="42"/>
      <c r="D10" s="82"/>
      <c r="E10" s="91"/>
      <c r="G10" s="32"/>
    </row>
    <row r="11" spans="1:7" x14ac:dyDescent="0.25">
      <c r="A11" s="39">
        <v>8</v>
      </c>
      <c r="B11" s="49" t="s">
        <v>7</v>
      </c>
      <c r="C11" s="101">
        <v>1511148</v>
      </c>
      <c r="D11" s="83">
        <f>'8'!E31</f>
        <v>402500</v>
      </c>
      <c r="E11" s="92">
        <f>'8'!F31</f>
        <v>681500</v>
      </c>
    </row>
    <row r="12" spans="1:7" x14ac:dyDescent="0.25">
      <c r="A12" s="33">
        <v>9</v>
      </c>
      <c r="B12" s="6" t="s">
        <v>8</v>
      </c>
      <c r="C12" s="101">
        <v>246204</v>
      </c>
      <c r="D12" s="80">
        <f>'9'!E23</f>
        <v>150000</v>
      </c>
      <c r="E12" s="89">
        <f>'9'!F23</f>
        <v>135000</v>
      </c>
    </row>
    <row r="13" spans="1:7" x14ac:dyDescent="0.25">
      <c r="A13" s="33">
        <v>10</v>
      </c>
      <c r="B13" s="6" t="s">
        <v>9</v>
      </c>
      <c r="C13" s="101">
        <v>1284155</v>
      </c>
      <c r="D13" s="80">
        <f>'10'!E43</f>
        <v>405000</v>
      </c>
      <c r="E13" s="89">
        <f>'10'!F43</f>
        <v>903703</v>
      </c>
    </row>
    <row r="14" spans="1:7" x14ac:dyDescent="0.25">
      <c r="A14" s="33">
        <v>11</v>
      </c>
      <c r="B14" s="6" t="s">
        <v>10</v>
      </c>
      <c r="C14" s="101">
        <v>48168</v>
      </c>
      <c r="D14" s="80">
        <f>'11'!E34</f>
        <v>170000</v>
      </c>
      <c r="E14" s="89">
        <f>'11'!F34</f>
        <v>170000</v>
      </c>
    </row>
    <row r="15" spans="1:7" x14ac:dyDescent="0.25">
      <c r="A15" s="33">
        <v>12</v>
      </c>
      <c r="B15" s="6" t="s">
        <v>11</v>
      </c>
      <c r="C15" s="101">
        <v>1184743</v>
      </c>
      <c r="D15" s="80">
        <f>'12'!E28</f>
        <v>531859</v>
      </c>
      <c r="E15" s="89">
        <f>'12'!F28</f>
        <v>220000</v>
      </c>
    </row>
    <row r="16" spans="1:7" x14ac:dyDescent="0.25">
      <c r="A16" s="33">
        <v>13</v>
      </c>
      <c r="B16" s="6" t="s">
        <v>12</v>
      </c>
      <c r="C16" s="101">
        <v>1405012</v>
      </c>
      <c r="D16" s="80">
        <f>'13'!E18</f>
        <v>576796</v>
      </c>
      <c r="E16" s="89">
        <f>'13'!F18</f>
        <v>651796</v>
      </c>
    </row>
    <row r="17" spans="1:9" x14ac:dyDescent="0.25">
      <c r="A17" s="33">
        <v>14</v>
      </c>
      <c r="B17" s="6" t="s">
        <v>13</v>
      </c>
      <c r="C17" s="101">
        <v>3769097</v>
      </c>
      <c r="D17" s="84">
        <f>'14'!E8</f>
        <v>3875000</v>
      </c>
      <c r="E17" s="93">
        <f>'14'!F8</f>
        <v>3800000</v>
      </c>
    </row>
    <row r="18" spans="1:9" x14ac:dyDescent="0.25">
      <c r="A18" s="33">
        <v>15</v>
      </c>
      <c r="B18" s="6" t="s">
        <v>14</v>
      </c>
      <c r="C18" s="100">
        <v>2065849</v>
      </c>
      <c r="D18" s="80">
        <f>'15'!E49</f>
        <v>1753900</v>
      </c>
      <c r="E18" s="89">
        <f>'15'!F49</f>
        <v>2152500</v>
      </c>
    </row>
    <row r="19" spans="1:9" x14ac:dyDescent="0.25">
      <c r="A19" s="33">
        <v>16</v>
      </c>
      <c r="B19" s="66" t="s">
        <v>15</v>
      </c>
      <c r="C19" s="100">
        <v>6626650</v>
      </c>
      <c r="D19" s="80">
        <f>'16'!E48</f>
        <v>7382070.3689999999</v>
      </c>
      <c r="E19" s="89">
        <f>'16'!F48</f>
        <v>7569703.7649999997</v>
      </c>
    </row>
    <row r="20" spans="1:9" x14ac:dyDescent="0.25">
      <c r="A20" s="33">
        <v>17</v>
      </c>
      <c r="B20" s="66" t="s">
        <v>16</v>
      </c>
      <c r="C20" s="101">
        <v>1143373</v>
      </c>
      <c r="D20" s="80"/>
      <c r="E20" s="89"/>
    </row>
    <row r="21" spans="1:9" x14ac:dyDescent="0.25">
      <c r="A21" s="47">
        <v>18</v>
      </c>
      <c r="B21" s="50" t="s">
        <v>17</v>
      </c>
      <c r="C21" s="101">
        <v>287</v>
      </c>
      <c r="D21" s="80">
        <f>'18'!E8</f>
        <v>1000</v>
      </c>
      <c r="E21" s="89">
        <f>'18'!F8</f>
        <v>1000</v>
      </c>
    </row>
    <row r="22" spans="1:9" x14ac:dyDescent="0.25">
      <c r="A22" s="19">
        <v>19</v>
      </c>
      <c r="B22" s="67" t="s">
        <v>18</v>
      </c>
      <c r="C22" s="40">
        <f t="shared" ref="C22" si="0">SUM(C11:C21)</f>
        <v>19284686</v>
      </c>
      <c r="D22" s="81">
        <f>SUM(D11:D21)</f>
        <v>15248125.368999999</v>
      </c>
      <c r="E22" s="90">
        <f>SUM(E11:E21)</f>
        <v>16285202.765000001</v>
      </c>
      <c r="F22" s="3"/>
      <c r="G22" s="3"/>
    </row>
    <row r="23" spans="1:9" x14ac:dyDescent="0.25">
      <c r="A23" s="21"/>
      <c r="B23" s="21"/>
      <c r="C23" s="42"/>
      <c r="D23" s="82"/>
      <c r="E23" s="91"/>
      <c r="I23" s="3"/>
    </row>
    <row r="24" spans="1:9" x14ac:dyDescent="0.25">
      <c r="A24" s="19"/>
      <c r="B24" s="41" t="s">
        <v>19</v>
      </c>
      <c r="C24" s="20">
        <f>C9-C22-C25+C26</f>
        <v>-58899</v>
      </c>
      <c r="D24" s="81">
        <f>D9-D22</f>
        <v>-50000.368999999017</v>
      </c>
      <c r="E24" s="90">
        <f>E9-E22</f>
        <v>-557077.7650000006</v>
      </c>
    </row>
    <row r="25" spans="1:9" x14ac:dyDescent="0.25">
      <c r="A25" s="58">
        <v>1</v>
      </c>
      <c r="B25" s="21" t="s">
        <v>220</v>
      </c>
      <c r="C25" s="59">
        <v>764745</v>
      </c>
      <c r="D25" s="85"/>
      <c r="E25" s="94"/>
    </row>
    <row r="26" spans="1:9" x14ac:dyDescent="0.25">
      <c r="A26" s="58">
        <v>17</v>
      </c>
      <c r="B26" s="21" t="s">
        <v>20</v>
      </c>
      <c r="C26" s="59">
        <v>1143373</v>
      </c>
      <c r="D26" s="86">
        <f>'17'!E12</f>
        <v>0</v>
      </c>
      <c r="E26" s="95">
        <f>'17'!F12</f>
        <v>0</v>
      </c>
    </row>
    <row r="27" spans="1:9" x14ac:dyDescent="0.25">
      <c r="A27" s="58">
        <v>20</v>
      </c>
      <c r="B27" s="41" t="s">
        <v>21</v>
      </c>
      <c r="C27" s="40">
        <f>C9-C22</f>
        <v>-437527</v>
      </c>
      <c r="D27" s="81">
        <f>D24-D26</f>
        <v>-50000.368999999017</v>
      </c>
      <c r="E27" s="90">
        <f>E24-E26</f>
        <v>-557077.7650000006</v>
      </c>
    </row>
    <row r="28" spans="1:9" x14ac:dyDescent="0.25">
      <c r="C28" s="1"/>
    </row>
    <row r="29" spans="1:9" x14ac:dyDescent="0.25">
      <c r="B29" s="102" t="s">
        <v>303</v>
      </c>
    </row>
    <row r="30" spans="1:9" x14ac:dyDescent="0.25">
      <c r="B30" s="4"/>
    </row>
    <row r="31" spans="1:9" x14ac:dyDescent="0.25">
      <c r="C31" s="1"/>
    </row>
  </sheetData>
  <sheetProtection selectLockedCells="1" selectUnlockedCells="1"/>
  <mergeCells count="1">
    <mergeCell ref="A1:C1"/>
  </mergeCells>
  <phoneticPr fontId="13" type="noConversion"/>
  <pageMargins left="0.31496062992125984" right="0.39370078740157483" top="0.98425196850393704" bottom="0.98425196850393704" header="0.51181102362204722" footer="0.51181102362204722"/>
  <pageSetup paperSize="9" scale="76" firstPageNumber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50"/>
  <sheetViews>
    <sheetView zoomScale="80" zoomScaleNormal="80" workbookViewId="0">
      <selection activeCell="D49" sqref="D49"/>
    </sheetView>
  </sheetViews>
  <sheetFormatPr baseColWidth="10" defaultColWidth="11.42578125" defaultRowHeight="15" x14ac:dyDescent="0.25"/>
  <cols>
    <col min="1" max="1" width="16.28515625" style="54" bestFit="1" customWidth="1"/>
    <col min="2" max="2" width="5.28515625" style="54" bestFit="1" customWidth="1"/>
    <col min="3" max="3" width="44.28515625" style="1" customWidth="1"/>
    <col min="4" max="4" width="16.7109375" style="1" customWidth="1"/>
    <col min="5" max="5" width="34.7109375" style="1" customWidth="1"/>
    <col min="6" max="6" width="20.5703125" style="1" customWidth="1"/>
    <col min="7" max="16384" width="11.42578125" style="1"/>
  </cols>
  <sheetData>
    <row r="1" spans="1:11" ht="18.75" x14ac:dyDescent="0.3">
      <c r="A1" s="7" t="s">
        <v>127</v>
      </c>
      <c r="B1" s="7"/>
      <c r="C1" s="7" t="s">
        <v>14</v>
      </c>
    </row>
    <row r="2" spans="1:11" x14ac:dyDescent="0.25">
      <c r="A2" s="1"/>
      <c r="B2" s="1"/>
    </row>
    <row r="3" spans="1:11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74" t="str">
        <f>'Budsjett 2024'!D3</f>
        <v>Revidert budsjett 2023</v>
      </c>
      <c r="F3" s="74" t="str">
        <f>'Budsjett 2024'!E3</f>
        <v>Budsjett 2024</v>
      </c>
    </row>
    <row r="4" spans="1:11" x14ac:dyDescent="0.25">
      <c r="A4" s="1"/>
      <c r="B4" s="9"/>
      <c r="C4" s="9"/>
    </row>
    <row r="5" spans="1:11" x14ac:dyDescent="0.25">
      <c r="A5" s="1"/>
      <c r="B5" s="4">
        <v>201</v>
      </c>
      <c r="C5" s="4" t="s">
        <v>128</v>
      </c>
    </row>
    <row r="6" spans="1:11" x14ac:dyDescent="0.25">
      <c r="A6" s="1"/>
      <c r="B6" s="9"/>
      <c r="C6" s="9"/>
    </row>
    <row r="7" spans="1:11" x14ac:dyDescent="0.25">
      <c r="C7" s="4" t="s">
        <v>129</v>
      </c>
      <c r="D7" s="11"/>
      <c r="E7" s="11"/>
      <c r="F7" s="11"/>
    </row>
    <row r="8" spans="1:11" x14ac:dyDescent="0.25">
      <c r="A8" s="11">
        <v>6300</v>
      </c>
      <c r="B8" s="1">
        <v>201</v>
      </c>
      <c r="C8" s="1" t="s">
        <v>130</v>
      </c>
      <c r="D8" s="3"/>
      <c r="E8" s="3">
        <v>620000</v>
      </c>
      <c r="F8" s="3">
        <v>620000</v>
      </c>
    </row>
    <row r="9" spans="1:11" x14ac:dyDescent="0.25">
      <c r="A9" s="11">
        <v>6340</v>
      </c>
      <c r="B9" s="1">
        <v>201</v>
      </c>
      <c r="C9" s="1" t="s">
        <v>217</v>
      </c>
      <c r="D9" s="3"/>
      <c r="E9" s="3">
        <v>110000</v>
      </c>
      <c r="F9" s="3"/>
      <c r="G9" s="1" t="s">
        <v>242</v>
      </c>
    </row>
    <row r="10" spans="1:11" x14ac:dyDescent="0.25">
      <c r="A10" s="11">
        <v>6390</v>
      </c>
      <c r="B10" s="1">
        <v>201</v>
      </c>
      <c r="C10" s="1" t="s">
        <v>131</v>
      </c>
      <c r="D10" s="3"/>
      <c r="E10" s="3">
        <v>214900</v>
      </c>
      <c r="F10" s="3">
        <v>350000</v>
      </c>
    </row>
    <row r="11" spans="1:11" x14ac:dyDescent="0.25">
      <c r="A11" s="23">
        <v>3930</v>
      </c>
      <c r="B11" s="24">
        <v>201</v>
      </c>
      <c r="C11" s="24" t="s">
        <v>132</v>
      </c>
      <c r="D11" s="25"/>
      <c r="E11" s="25">
        <v>-100000</v>
      </c>
      <c r="F11" s="25">
        <v>-100000</v>
      </c>
    </row>
    <row r="12" spans="1:11" x14ac:dyDescent="0.25">
      <c r="A12" s="55"/>
      <c r="C12" s="4"/>
      <c r="D12" s="56">
        <v>918993</v>
      </c>
      <c r="E12" s="56">
        <f>SUM(E8:E11)</f>
        <v>844900</v>
      </c>
      <c r="F12" s="56">
        <f>SUM(F8:F11)</f>
        <v>870000</v>
      </c>
      <c r="K12" s="3"/>
    </row>
    <row r="13" spans="1:11" x14ac:dyDescent="0.25">
      <c r="A13" s="55"/>
      <c r="D13" s="3"/>
      <c r="E13" s="3"/>
      <c r="F13" s="3"/>
    </row>
    <row r="14" spans="1:11" x14ac:dyDescent="0.25">
      <c r="A14" s="55"/>
      <c r="C14" s="4" t="s">
        <v>133</v>
      </c>
      <c r="D14" s="3"/>
      <c r="E14" s="3"/>
      <c r="F14" s="3"/>
    </row>
    <row r="15" spans="1:11" x14ac:dyDescent="0.25">
      <c r="A15" s="11">
        <v>6360</v>
      </c>
      <c r="B15" s="1">
        <v>201</v>
      </c>
      <c r="C15" s="1" t="s">
        <v>134</v>
      </c>
      <c r="D15" s="3">
        <v>92688</v>
      </c>
      <c r="E15" s="3">
        <v>95000</v>
      </c>
      <c r="F15" s="3">
        <v>95000</v>
      </c>
    </row>
    <row r="16" spans="1:11" x14ac:dyDescent="0.25">
      <c r="A16" s="11">
        <v>6410</v>
      </c>
      <c r="B16" s="1">
        <v>201</v>
      </c>
      <c r="C16" s="1" t="s">
        <v>135</v>
      </c>
      <c r="E16" s="3">
        <v>0</v>
      </c>
      <c r="F16" s="3">
        <v>0</v>
      </c>
    </row>
    <row r="17" spans="1:7" x14ac:dyDescent="0.25">
      <c r="A17" s="11">
        <v>6430</v>
      </c>
      <c r="B17" s="1">
        <v>201</v>
      </c>
      <c r="C17" s="1" t="s">
        <v>136</v>
      </c>
      <c r="D17" s="3">
        <v>110692</v>
      </c>
      <c r="E17" s="3">
        <v>115000</v>
      </c>
      <c r="F17" s="3">
        <v>115000</v>
      </c>
      <c r="G17" s="1" t="s">
        <v>243</v>
      </c>
    </row>
    <row r="18" spans="1:7" x14ac:dyDescent="0.25">
      <c r="A18" s="11" t="s">
        <v>137</v>
      </c>
      <c r="B18" s="1">
        <v>201</v>
      </c>
      <c r="C18" s="1" t="s">
        <v>138</v>
      </c>
      <c r="D18" s="3">
        <v>286431</v>
      </c>
      <c r="E18" s="3">
        <v>70000</v>
      </c>
      <c r="F18" s="3">
        <v>100000</v>
      </c>
    </row>
    <row r="19" spans="1:7" x14ac:dyDescent="0.25">
      <c r="A19" s="11">
        <v>6540</v>
      </c>
      <c r="B19" s="1">
        <v>201</v>
      </c>
      <c r="C19" s="1" t="s">
        <v>139</v>
      </c>
      <c r="D19" s="3">
        <v>27695</v>
      </c>
      <c r="E19" s="3">
        <v>20000</v>
      </c>
      <c r="F19" s="3">
        <v>10000</v>
      </c>
    </row>
    <row r="20" spans="1:7" x14ac:dyDescent="0.25">
      <c r="A20" s="11">
        <v>6700</v>
      </c>
      <c r="B20" s="1">
        <v>201</v>
      </c>
      <c r="C20" s="1" t="s">
        <v>140</v>
      </c>
      <c r="D20" s="3">
        <v>34375</v>
      </c>
      <c r="E20" s="3">
        <v>50000</v>
      </c>
      <c r="F20" s="3">
        <v>40000</v>
      </c>
    </row>
    <row r="21" spans="1:7" x14ac:dyDescent="0.25">
      <c r="A21" s="11">
        <v>6710</v>
      </c>
      <c r="B21" s="1">
        <v>201</v>
      </c>
      <c r="C21" s="1" t="s">
        <v>141</v>
      </c>
      <c r="D21" s="3">
        <v>206250</v>
      </c>
      <c r="E21" s="3">
        <v>210000</v>
      </c>
      <c r="F21" s="3">
        <v>210000</v>
      </c>
    </row>
    <row r="22" spans="1:7" x14ac:dyDescent="0.25">
      <c r="A22" s="11">
        <v>6735</v>
      </c>
      <c r="B22" s="1">
        <v>201</v>
      </c>
      <c r="C22" s="1" t="s">
        <v>142</v>
      </c>
      <c r="E22" s="3">
        <v>135000</v>
      </c>
      <c r="F22" s="3">
        <v>140000</v>
      </c>
    </row>
    <row r="23" spans="1:7" x14ac:dyDescent="0.25">
      <c r="A23" s="11">
        <v>6790</v>
      </c>
      <c r="B23" s="1">
        <v>201</v>
      </c>
      <c r="C23" s="1" t="s">
        <v>143</v>
      </c>
      <c r="D23" s="3"/>
      <c r="E23" s="3">
        <v>5000</v>
      </c>
      <c r="F23" s="3">
        <v>0</v>
      </c>
    </row>
    <row r="24" spans="1:7" x14ac:dyDescent="0.25">
      <c r="A24" s="11">
        <v>6800</v>
      </c>
      <c r="B24" s="1">
        <v>201</v>
      </c>
      <c r="C24" s="1" t="s">
        <v>144</v>
      </c>
      <c r="D24" s="3">
        <v>21298</v>
      </c>
      <c r="E24" s="3">
        <v>45000</v>
      </c>
      <c r="F24" s="3">
        <v>25000</v>
      </c>
    </row>
    <row r="25" spans="1:7" x14ac:dyDescent="0.25">
      <c r="A25" s="11">
        <v>6840</v>
      </c>
      <c r="B25" s="1">
        <v>201</v>
      </c>
      <c r="C25" s="1" t="s">
        <v>145</v>
      </c>
      <c r="D25" s="3">
        <v>46578</v>
      </c>
      <c r="E25" s="3">
        <v>40000</v>
      </c>
      <c r="F25" s="3">
        <v>45000</v>
      </c>
    </row>
    <row r="26" spans="1:7" x14ac:dyDescent="0.25">
      <c r="A26" s="11">
        <v>6900</v>
      </c>
      <c r="B26" s="1">
        <v>201</v>
      </c>
      <c r="C26" s="1" t="s">
        <v>146</v>
      </c>
      <c r="D26" s="3">
        <v>43003</v>
      </c>
      <c r="E26" s="3">
        <v>60000</v>
      </c>
      <c r="F26" s="3">
        <v>45000</v>
      </c>
    </row>
    <row r="27" spans="1:7" x14ac:dyDescent="0.25">
      <c r="A27" s="11">
        <v>6925</v>
      </c>
      <c r="B27" s="1">
        <v>201</v>
      </c>
      <c r="C27" s="1" t="s">
        <v>147</v>
      </c>
      <c r="D27" s="3">
        <v>45971</v>
      </c>
      <c r="E27" s="3">
        <v>40000</v>
      </c>
      <c r="F27" s="3">
        <v>46000</v>
      </c>
    </row>
    <row r="28" spans="1:7" x14ac:dyDescent="0.25">
      <c r="A28" s="11" t="s">
        <v>148</v>
      </c>
      <c r="B28" s="1">
        <v>201</v>
      </c>
      <c r="C28" s="1" t="s">
        <v>149</v>
      </c>
      <c r="D28" s="3">
        <v>17204</v>
      </c>
      <c r="E28" s="3">
        <v>50000</v>
      </c>
      <c r="F28" s="3">
        <v>10000</v>
      </c>
    </row>
    <row r="29" spans="1:7" x14ac:dyDescent="0.25">
      <c r="A29" s="11">
        <v>7310</v>
      </c>
      <c r="B29" s="1">
        <v>201</v>
      </c>
      <c r="C29" s="1" t="s">
        <v>150</v>
      </c>
      <c r="D29" s="3">
        <v>20149</v>
      </c>
      <c r="E29" s="3">
        <v>40000</v>
      </c>
      <c r="F29" s="3">
        <v>30000</v>
      </c>
    </row>
    <row r="30" spans="1:7" x14ac:dyDescent="0.25">
      <c r="A30" s="11">
        <v>7410</v>
      </c>
      <c r="B30" s="1">
        <v>201</v>
      </c>
      <c r="C30" s="1" t="s">
        <v>151</v>
      </c>
      <c r="D30" s="3">
        <v>52530</v>
      </c>
      <c r="E30" s="3">
        <v>62000</v>
      </c>
      <c r="F30" s="3">
        <v>52500</v>
      </c>
    </row>
    <row r="31" spans="1:7" x14ac:dyDescent="0.25">
      <c r="A31" s="11">
        <v>7500</v>
      </c>
      <c r="B31" s="1">
        <v>201</v>
      </c>
      <c r="C31" s="1" t="s">
        <v>152</v>
      </c>
      <c r="D31" s="3">
        <v>30788</v>
      </c>
      <c r="E31" s="3">
        <v>40000</v>
      </c>
      <c r="F31" s="3">
        <v>33000</v>
      </c>
    </row>
    <row r="32" spans="1:7" x14ac:dyDescent="0.25">
      <c r="A32" s="11">
        <v>7770</v>
      </c>
      <c r="B32" s="1">
        <v>201</v>
      </c>
      <c r="C32" s="1" t="s">
        <v>153</v>
      </c>
      <c r="D32" s="3">
        <v>84874</v>
      </c>
      <c r="E32" s="3">
        <v>80000</v>
      </c>
      <c r="F32" s="3">
        <v>80000</v>
      </c>
    </row>
    <row r="33" spans="1:16" x14ac:dyDescent="0.25">
      <c r="A33" s="11">
        <v>7830</v>
      </c>
      <c r="B33" s="1">
        <v>201</v>
      </c>
      <c r="C33" s="1" t="s">
        <v>154</v>
      </c>
      <c r="D33" s="3"/>
      <c r="E33" s="3">
        <v>5000</v>
      </c>
      <c r="F33" s="3">
        <v>0</v>
      </c>
    </row>
    <row r="34" spans="1:16" x14ac:dyDescent="0.25">
      <c r="A34" s="11" t="s">
        <v>155</v>
      </c>
      <c r="B34" s="1">
        <v>201</v>
      </c>
      <c r="C34" s="1" t="s">
        <v>156</v>
      </c>
      <c r="D34" s="3"/>
      <c r="E34" s="3">
        <v>0</v>
      </c>
      <c r="F34" s="3">
        <v>0</v>
      </c>
    </row>
    <row r="35" spans="1:16" x14ac:dyDescent="0.25">
      <c r="A35" s="34" t="s">
        <v>208</v>
      </c>
      <c r="B35" s="24">
        <v>201</v>
      </c>
      <c r="C35" s="24" t="s">
        <v>157</v>
      </c>
      <c r="D35" s="25"/>
      <c r="E35" s="25">
        <v>-50000</v>
      </c>
      <c r="F35" s="25">
        <v>-50000</v>
      </c>
    </row>
    <row r="36" spans="1:16" x14ac:dyDescent="0.25">
      <c r="A36" s="23">
        <v>3930</v>
      </c>
      <c r="B36" s="24">
        <v>201</v>
      </c>
      <c r="C36" s="24" t="s">
        <v>158</v>
      </c>
      <c r="D36" s="25"/>
      <c r="E36" s="25">
        <v>-224000</v>
      </c>
      <c r="F36" s="25">
        <v>0</v>
      </c>
    </row>
    <row r="37" spans="1:16" x14ac:dyDescent="0.25">
      <c r="A37" s="23">
        <v>3939</v>
      </c>
      <c r="B37" s="24">
        <v>201</v>
      </c>
      <c r="C37" s="24" t="s">
        <v>159</v>
      </c>
      <c r="D37" s="25"/>
      <c r="E37" s="25">
        <v>-15000</v>
      </c>
      <c r="F37" s="25">
        <v>0</v>
      </c>
    </row>
    <row r="38" spans="1:16" x14ac:dyDescent="0.25">
      <c r="A38" s="1"/>
      <c r="B38" s="1"/>
      <c r="C38" s="1" t="s">
        <v>263</v>
      </c>
      <c r="D38" s="3">
        <v>26330</v>
      </c>
      <c r="E38" s="3"/>
      <c r="F38" s="3"/>
    </row>
    <row r="39" spans="1:16" x14ac:dyDescent="0.25">
      <c r="A39" s="11"/>
      <c r="B39" s="1"/>
      <c r="C39" s="4"/>
      <c r="D39" s="10">
        <f>SUM(D15:D38)</f>
        <v>1146856</v>
      </c>
      <c r="E39" s="10">
        <f>SUM(E15:E37)</f>
        <v>873000</v>
      </c>
      <c r="F39" s="10">
        <f>SUM(F15:F37)</f>
        <v>1026500</v>
      </c>
      <c r="P39" s="3">
        <v>50000</v>
      </c>
    </row>
    <row r="40" spans="1:16" x14ac:dyDescent="0.25">
      <c r="A40" s="11"/>
      <c r="B40" s="1"/>
      <c r="D40" s="3"/>
      <c r="E40" s="3"/>
      <c r="F40" s="3"/>
    </row>
    <row r="41" spans="1:16" x14ac:dyDescent="0.25">
      <c r="A41" s="11"/>
      <c r="B41" s="1"/>
      <c r="C41" s="4" t="s">
        <v>160</v>
      </c>
      <c r="D41" s="3"/>
      <c r="E41" s="3"/>
      <c r="F41" s="3"/>
    </row>
    <row r="42" spans="1:16" x14ac:dyDescent="0.25">
      <c r="A42" s="11">
        <v>6300</v>
      </c>
      <c r="B42" s="1">
        <v>201</v>
      </c>
      <c r="C42" s="1" t="s">
        <v>161</v>
      </c>
      <c r="D42" s="3">
        <v>11667</v>
      </c>
      <c r="E42" s="3">
        <v>0</v>
      </c>
      <c r="F42" s="3">
        <v>0</v>
      </c>
    </row>
    <row r="43" spans="1:16" x14ac:dyDescent="0.25">
      <c r="A43" s="11">
        <v>6300</v>
      </c>
      <c r="B43" s="1">
        <v>201</v>
      </c>
      <c r="C43" s="1" t="s">
        <v>162</v>
      </c>
      <c r="D43" s="3">
        <v>47553</v>
      </c>
      <c r="E43" s="3">
        <v>30000</v>
      </c>
      <c r="F43" s="3">
        <v>50000</v>
      </c>
    </row>
    <row r="44" spans="1:16" x14ac:dyDescent="0.25">
      <c r="A44" s="11">
        <v>6801</v>
      </c>
      <c r="B44" s="1">
        <v>201</v>
      </c>
      <c r="C44" s="1" t="s">
        <v>163</v>
      </c>
      <c r="D44" s="3">
        <v>6000</v>
      </c>
      <c r="E44" s="3">
        <v>6000</v>
      </c>
      <c r="F44" s="3">
        <v>6000</v>
      </c>
    </row>
    <row r="45" spans="1:16" x14ac:dyDescent="0.25">
      <c r="A45" s="11"/>
      <c r="B45" s="1"/>
      <c r="C45" s="4"/>
      <c r="D45" s="57">
        <f t="shared" ref="D45:F45" si="0">SUM(D42:D44)</f>
        <v>65220</v>
      </c>
      <c r="E45" s="57">
        <f t="shared" si="0"/>
        <v>36000</v>
      </c>
      <c r="F45" s="57">
        <f t="shared" si="0"/>
        <v>56000</v>
      </c>
    </row>
    <row r="46" spans="1:16" x14ac:dyDescent="0.25">
      <c r="A46" s="11"/>
      <c r="B46" s="1"/>
      <c r="C46" s="4"/>
      <c r="D46" s="57"/>
      <c r="E46" s="57"/>
      <c r="F46" s="57"/>
    </row>
    <row r="47" spans="1:16" x14ac:dyDescent="0.25">
      <c r="A47" s="11" t="s">
        <v>225</v>
      </c>
      <c r="B47" s="1">
        <v>207</v>
      </c>
      <c r="C47" s="1" t="s">
        <v>241</v>
      </c>
      <c r="D47" s="104"/>
      <c r="E47" s="104"/>
      <c r="F47" s="104">
        <v>200000</v>
      </c>
    </row>
    <row r="48" spans="1:16" x14ac:dyDescent="0.25">
      <c r="A48" s="1"/>
      <c r="B48" s="1"/>
      <c r="D48" s="3"/>
      <c r="E48" s="3"/>
      <c r="F48" s="3"/>
    </row>
    <row r="49" spans="1:6" x14ac:dyDescent="0.25">
      <c r="A49" s="68"/>
      <c r="B49" s="69"/>
      <c r="C49" s="68" t="s">
        <v>164</v>
      </c>
      <c r="D49" s="70">
        <f>D12+D39</f>
        <v>2065849</v>
      </c>
      <c r="E49" s="70">
        <f t="shared" ref="E49" si="1">E12+E39+E45</f>
        <v>1753900</v>
      </c>
      <c r="F49" s="70">
        <f>F12+F39+F45+F47</f>
        <v>2152500</v>
      </c>
    </row>
    <row r="50" spans="1:6" x14ac:dyDescent="0.25">
      <c r="A50" s="1"/>
      <c r="B50" s="1"/>
    </row>
  </sheetData>
  <sheetProtection selectLockedCells="1" selectUnlockedCells="1"/>
  <phoneticPr fontId="13" type="noConversion"/>
  <pageMargins left="0.74791666666666667" right="0.74791666666666667" top="0.98402777777777772" bottom="0.98402777777777772" header="0.51180555555555551" footer="0.51180555555555551"/>
  <pageSetup paperSize="9" scale="65" firstPageNumber="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48"/>
  <sheetViews>
    <sheetView zoomScale="90" zoomScaleNormal="90" workbookViewId="0">
      <selection activeCell="E18" sqref="E18"/>
    </sheetView>
  </sheetViews>
  <sheetFormatPr baseColWidth="10" defaultColWidth="11.42578125" defaultRowHeight="12.75" x14ac:dyDescent="0.2"/>
  <cols>
    <col min="1" max="1" width="26.85546875" bestFit="1" customWidth="1"/>
    <col min="2" max="2" width="5.28515625" bestFit="1" customWidth="1"/>
    <col min="3" max="3" width="31.42578125" bestFit="1" customWidth="1"/>
    <col min="4" max="4" width="15.28515625" customWidth="1"/>
    <col min="5" max="6" width="21" customWidth="1"/>
  </cols>
  <sheetData>
    <row r="1" spans="1:8" ht="18.75" x14ac:dyDescent="0.3">
      <c r="A1" s="7" t="s">
        <v>165</v>
      </c>
      <c r="B1" s="7"/>
      <c r="C1" s="7" t="s">
        <v>15</v>
      </c>
    </row>
    <row r="2" spans="1:8" ht="15" x14ac:dyDescent="0.25">
      <c r="A2" s="1"/>
      <c r="B2" s="1"/>
      <c r="C2" s="1"/>
    </row>
    <row r="3" spans="1:8" ht="15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74" t="str">
        <f>'Budsjett 2024'!D3</f>
        <v>Revidert budsjett 2023</v>
      </c>
      <c r="F3" s="74" t="str">
        <f>'Budsjett 2024'!E3</f>
        <v>Budsjett 2024</v>
      </c>
    </row>
    <row r="4" spans="1:8" ht="15" x14ac:dyDescent="0.25">
      <c r="A4" s="1"/>
      <c r="B4" s="9"/>
      <c r="C4" s="9"/>
      <c r="D4" s="30"/>
      <c r="E4" s="30"/>
      <c r="F4" s="30"/>
    </row>
    <row r="5" spans="1:8" ht="15" x14ac:dyDescent="0.25">
      <c r="A5" s="1"/>
      <c r="B5" s="29">
        <v>304</v>
      </c>
      <c r="C5" s="29" t="s">
        <v>166</v>
      </c>
      <c r="D5" s="31"/>
      <c r="E5" s="31"/>
      <c r="F5" s="31"/>
    </row>
    <row r="6" spans="1:8" ht="15" x14ac:dyDescent="0.25">
      <c r="A6" s="11">
        <v>5330</v>
      </c>
      <c r="B6" s="9">
        <v>304</v>
      </c>
      <c r="C6" s="9" t="s">
        <v>167</v>
      </c>
      <c r="D6" s="3"/>
      <c r="E6" s="3">
        <v>72000</v>
      </c>
      <c r="F6" s="3">
        <v>72000</v>
      </c>
    </row>
    <row r="7" spans="1:8" ht="15" x14ac:dyDescent="0.25">
      <c r="A7" s="11">
        <v>5400</v>
      </c>
      <c r="B7" s="9">
        <v>304</v>
      </c>
      <c r="C7" s="9" t="s">
        <v>168</v>
      </c>
      <c r="D7" s="3"/>
      <c r="E7" s="3">
        <v>10152</v>
      </c>
      <c r="F7" s="3">
        <v>10152</v>
      </c>
    </row>
    <row r="8" spans="1:8" ht="15" x14ac:dyDescent="0.25">
      <c r="A8" s="11"/>
      <c r="B8" s="9"/>
      <c r="C8" s="9"/>
      <c r="D8" s="10">
        <f t="shared" ref="D8" si="0">SUM(D6:D7)</f>
        <v>0</v>
      </c>
      <c r="E8" s="10">
        <f t="shared" ref="E8:F8" si="1">SUM(E6:E7)</f>
        <v>82152</v>
      </c>
      <c r="F8" s="10">
        <f t="shared" si="1"/>
        <v>82152</v>
      </c>
    </row>
    <row r="9" spans="1:8" ht="15" x14ac:dyDescent="0.25">
      <c r="A9" s="11"/>
      <c r="B9" s="9"/>
      <c r="C9" s="9"/>
      <c r="D9" s="10"/>
      <c r="E9" s="10"/>
      <c r="F9" s="10"/>
    </row>
    <row r="10" spans="1:8" ht="15" x14ac:dyDescent="0.25">
      <c r="A10" s="11"/>
      <c r="B10" s="29">
        <v>304</v>
      </c>
      <c r="C10" s="29" t="s">
        <v>169</v>
      </c>
      <c r="D10" s="3"/>
      <c r="E10" s="3"/>
      <c r="F10" s="3"/>
    </row>
    <row r="11" spans="1:8" ht="15" x14ac:dyDescent="0.25">
      <c r="A11" s="11">
        <v>5011</v>
      </c>
      <c r="B11" s="9">
        <v>304</v>
      </c>
      <c r="C11" s="9" t="s">
        <v>170</v>
      </c>
      <c r="D11" s="3">
        <v>220500</v>
      </c>
      <c r="E11" s="3">
        <v>582697</v>
      </c>
      <c r="F11" s="3">
        <v>582697</v>
      </c>
    </row>
    <row r="12" spans="1:8" ht="15" x14ac:dyDescent="0.25">
      <c r="A12" s="34">
        <v>5090</v>
      </c>
      <c r="B12" s="44">
        <v>304</v>
      </c>
      <c r="C12" s="44" t="s">
        <v>171</v>
      </c>
      <c r="D12" s="25"/>
      <c r="E12" s="25">
        <v>0</v>
      </c>
      <c r="F12" s="25">
        <v>0</v>
      </c>
    </row>
    <row r="13" spans="1:8" ht="15" x14ac:dyDescent="0.25">
      <c r="A13" s="11">
        <v>5400</v>
      </c>
      <c r="B13" s="9">
        <v>304</v>
      </c>
      <c r="C13" s="9" t="s">
        <v>168</v>
      </c>
      <c r="D13" s="3"/>
      <c r="E13" s="3">
        <f>E11*0.141</f>
        <v>82160.276999999987</v>
      </c>
      <c r="F13" s="3">
        <f>F11*0.141</f>
        <v>82160.276999999987</v>
      </c>
    </row>
    <row r="14" spans="1:8" ht="15" x14ac:dyDescent="0.25">
      <c r="A14" s="11"/>
      <c r="B14" s="9"/>
      <c r="C14" s="9"/>
      <c r="D14" s="10">
        <f t="shared" ref="D14" si="2">SUM(D11:D13)</f>
        <v>220500</v>
      </c>
      <c r="E14" s="10">
        <f t="shared" ref="E14:F14" si="3">SUM(E11:E13)</f>
        <v>664857.277</v>
      </c>
      <c r="F14" s="10">
        <f t="shared" si="3"/>
        <v>664857.277</v>
      </c>
      <c r="H14" s="32"/>
    </row>
    <row r="15" spans="1:8" ht="15" x14ac:dyDescent="0.25">
      <c r="A15" s="11"/>
      <c r="B15" s="9"/>
      <c r="C15" s="9"/>
      <c r="D15" s="10"/>
      <c r="E15" s="10"/>
      <c r="F15" s="10"/>
    </row>
    <row r="16" spans="1:8" ht="15" x14ac:dyDescent="0.25">
      <c r="A16" s="11"/>
      <c r="B16" s="4">
        <v>304</v>
      </c>
      <c r="C16" s="4" t="s">
        <v>172</v>
      </c>
      <c r="D16" s="3"/>
      <c r="E16" s="3"/>
      <c r="F16" s="3"/>
    </row>
    <row r="17" spans="1:11" ht="15" x14ac:dyDescent="0.25">
      <c r="A17" s="11">
        <v>5010</v>
      </c>
      <c r="B17" s="1">
        <v>304</v>
      </c>
      <c r="C17" s="1" t="s">
        <v>173</v>
      </c>
      <c r="D17" s="3">
        <v>4659793</v>
      </c>
      <c r="E17" s="3">
        <f>4408644+31041</f>
        <v>4439685</v>
      </c>
      <c r="F17" s="3">
        <v>4728021</v>
      </c>
      <c r="I17" s="32"/>
    </row>
    <row r="18" spans="1:11" ht="15" x14ac:dyDescent="0.25">
      <c r="A18" s="11">
        <v>5020</v>
      </c>
      <c r="B18" s="1">
        <v>304</v>
      </c>
      <c r="C18" s="1" t="s">
        <v>174</v>
      </c>
      <c r="D18" s="3"/>
      <c r="E18" s="3">
        <v>155000</v>
      </c>
      <c r="F18" s="3">
        <v>30000</v>
      </c>
      <c r="K18" s="32"/>
    </row>
    <row r="19" spans="1:11" ht="15" x14ac:dyDescent="0.25">
      <c r="A19" s="11">
        <v>5030</v>
      </c>
      <c r="B19" s="1">
        <v>304</v>
      </c>
      <c r="C19" s="1" t="s">
        <v>175</v>
      </c>
      <c r="D19" s="3">
        <v>583386</v>
      </c>
      <c r="E19" s="3">
        <v>534412</v>
      </c>
      <c r="F19" s="3">
        <v>574968</v>
      </c>
    </row>
    <row r="20" spans="1:11" ht="15" x14ac:dyDescent="0.25">
      <c r="A20" s="11">
        <v>5040</v>
      </c>
      <c r="B20" s="1">
        <v>304</v>
      </c>
      <c r="C20" s="1" t="s">
        <v>176</v>
      </c>
      <c r="D20" s="3"/>
      <c r="E20" s="3">
        <v>8000</v>
      </c>
      <c r="F20" s="3">
        <v>8000</v>
      </c>
    </row>
    <row r="21" spans="1:11" ht="15" x14ac:dyDescent="0.25">
      <c r="A21" s="34">
        <v>5090</v>
      </c>
      <c r="B21" s="24">
        <v>304</v>
      </c>
      <c r="C21" s="24" t="s">
        <v>171</v>
      </c>
      <c r="D21" s="25">
        <v>-275751</v>
      </c>
      <c r="E21" s="25">
        <v>-75000</v>
      </c>
      <c r="F21" s="25">
        <v>-75000</v>
      </c>
    </row>
    <row r="22" spans="1:11" ht="15" x14ac:dyDescent="0.25">
      <c r="A22" s="11">
        <v>5290</v>
      </c>
      <c r="B22" s="1">
        <v>304</v>
      </c>
      <c r="C22" s="1" t="s">
        <v>177</v>
      </c>
      <c r="D22" s="3"/>
      <c r="E22" s="3">
        <f>2500*9</f>
        <v>22500</v>
      </c>
      <c r="F22" s="3">
        <v>22500</v>
      </c>
      <c r="H22" s="105"/>
    </row>
    <row r="23" spans="1:11" ht="15" x14ac:dyDescent="0.25">
      <c r="A23" s="11">
        <v>5340</v>
      </c>
      <c r="B23" s="1">
        <v>304</v>
      </c>
      <c r="C23" s="1" t="s">
        <v>178</v>
      </c>
      <c r="D23" s="3"/>
      <c r="E23" s="3">
        <v>0</v>
      </c>
      <c r="F23" s="3">
        <v>0</v>
      </c>
    </row>
    <row r="24" spans="1:11" ht="15" x14ac:dyDescent="0.25">
      <c r="A24" s="11">
        <v>5400</v>
      </c>
      <c r="B24" s="1">
        <v>304</v>
      </c>
      <c r="C24" s="1" t="s">
        <v>168</v>
      </c>
      <c r="D24" s="3">
        <v>853028</v>
      </c>
      <c r="E24" s="3">
        <v>673355</v>
      </c>
      <c r="F24" s="3">
        <v>772135</v>
      </c>
    </row>
    <row r="25" spans="1:11" ht="15" x14ac:dyDescent="0.25">
      <c r="A25" s="11">
        <v>5430</v>
      </c>
      <c r="B25" s="1">
        <v>304</v>
      </c>
      <c r="C25" s="1" t="s">
        <v>179</v>
      </c>
      <c r="D25" s="3"/>
      <c r="E25" s="3">
        <f>E19*0.141</f>
        <v>75352.09199999999</v>
      </c>
      <c r="F25" s="3">
        <f>F19*0.141</f>
        <v>81070.487999999998</v>
      </c>
    </row>
    <row r="26" spans="1:11" ht="15" x14ac:dyDescent="0.25">
      <c r="A26" s="11">
        <v>5440</v>
      </c>
      <c r="B26" s="1">
        <v>304</v>
      </c>
      <c r="C26" s="1" t="s">
        <v>180</v>
      </c>
      <c r="D26" s="3">
        <v>348423</v>
      </c>
      <c r="E26" s="3">
        <v>520000</v>
      </c>
      <c r="F26" s="3">
        <v>400000</v>
      </c>
    </row>
    <row r="27" spans="1:11" ht="15" x14ac:dyDescent="0.25">
      <c r="A27" s="11">
        <v>5446</v>
      </c>
      <c r="B27" s="1">
        <v>304</v>
      </c>
      <c r="C27" s="1" t="s">
        <v>181</v>
      </c>
      <c r="D27" s="3"/>
      <c r="E27" s="3">
        <v>135757</v>
      </c>
      <c r="F27" s="3">
        <v>115000</v>
      </c>
    </row>
    <row r="28" spans="1:11" ht="15" x14ac:dyDescent="0.25">
      <c r="A28" s="34">
        <v>5800</v>
      </c>
      <c r="B28" s="24">
        <v>304</v>
      </c>
      <c r="C28" s="24" t="s">
        <v>182</v>
      </c>
      <c r="D28" s="25"/>
      <c r="E28" s="25">
        <v>-20000</v>
      </c>
      <c r="F28" s="25">
        <v>0</v>
      </c>
    </row>
    <row r="29" spans="1:11" ht="15" x14ac:dyDescent="0.25">
      <c r="A29" s="34">
        <v>5810</v>
      </c>
      <c r="B29" s="24">
        <v>304</v>
      </c>
      <c r="C29" s="24" t="s">
        <v>183</v>
      </c>
      <c r="D29" s="25"/>
      <c r="E29" s="25">
        <v>0</v>
      </c>
      <c r="F29" s="25">
        <v>0</v>
      </c>
    </row>
    <row r="30" spans="1:11" ht="15" x14ac:dyDescent="0.25">
      <c r="A30" s="34">
        <v>5880</v>
      </c>
      <c r="B30" s="24">
        <v>304</v>
      </c>
      <c r="C30" s="24" t="s">
        <v>184</v>
      </c>
      <c r="D30" s="25"/>
      <c r="E30" s="25">
        <v>0</v>
      </c>
      <c r="F30" s="25">
        <v>0</v>
      </c>
    </row>
    <row r="31" spans="1:11" ht="15" x14ac:dyDescent="0.25">
      <c r="A31" s="11">
        <v>5942</v>
      </c>
      <c r="B31" s="1">
        <v>304</v>
      </c>
      <c r="C31" s="1" t="s">
        <v>212</v>
      </c>
      <c r="D31" s="3"/>
      <c r="E31" s="3">
        <v>6000</v>
      </c>
      <c r="F31" s="3">
        <v>6000</v>
      </c>
    </row>
    <row r="32" spans="1:11" ht="15" x14ac:dyDescent="0.25">
      <c r="A32" s="11">
        <v>5960</v>
      </c>
      <c r="B32" s="1">
        <v>304</v>
      </c>
      <c r="C32" s="1" t="s">
        <v>185</v>
      </c>
      <c r="D32" s="3"/>
      <c r="E32" s="3">
        <v>0</v>
      </c>
      <c r="F32" s="3"/>
    </row>
    <row r="33" spans="1:6" ht="15" x14ac:dyDescent="0.25">
      <c r="A33" s="11">
        <v>5990</v>
      </c>
      <c r="B33" s="1">
        <v>304</v>
      </c>
      <c r="C33" s="1" t="s">
        <v>186</v>
      </c>
      <c r="D33" s="3">
        <v>106110</v>
      </c>
      <c r="E33" s="3">
        <v>20000</v>
      </c>
      <c r="F33" s="3">
        <v>20000</v>
      </c>
    </row>
    <row r="34" spans="1:6" ht="15" x14ac:dyDescent="0.25">
      <c r="A34" s="11"/>
      <c r="B34" s="1"/>
      <c r="C34" s="54" t="s">
        <v>266</v>
      </c>
      <c r="D34" s="36">
        <v>18091</v>
      </c>
      <c r="E34" s="3"/>
      <c r="F34" s="3"/>
    </row>
    <row r="35" spans="1:6" ht="15" x14ac:dyDescent="0.25">
      <c r="A35" s="11"/>
      <c r="B35" s="1"/>
      <c r="C35" s="54" t="s">
        <v>265</v>
      </c>
      <c r="D35" s="36">
        <v>20844</v>
      </c>
      <c r="E35" s="3"/>
      <c r="F35" s="3"/>
    </row>
    <row r="36" spans="1:6" ht="15" x14ac:dyDescent="0.25">
      <c r="A36" s="11"/>
      <c r="B36" s="1"/>
      <c r="C36" s="1"/>
      <c r="D36" s="10">
        <f>SUM(D17:D35)</f>
        <v>6313924</v>
      </c>
      <c r="E36" s="10">
        <f>SUM(E17:E33)</f>
        <v>6495061.0920000002</v>
      </c>
      <c r="F36" s="10">
        <f>SUM(F17:F33)</f>
        <v>6682694.4879999999</v>
      </c>
    </row>
    <row r="37" spans="1:6" ht="15" x14ac:dyDescent="0.25">
      <c r="A37" s="11"/>
      <c r="B37" s="1"/>
      <c r="C37" s="1"/>
      <c r="D37" s="10"/>
      <c r="E37" s="10"/>
      <c r="F37" s="10"/>
    </row>
    <row r="38" spans="1:6" ht="15" x14ac:dyDescent="0.25">
      <c r="A38" s="11"/>
      <c r="B38" s="4">
        <v>304</v>
      </c>
      <c r="C38" s="4" t="s">
        <v>187</v>
      </c>
      <c r="D38" s="3"/>
      <c r="E38" s="3"/>
      <c r="F38" s="3"/>
    </row>
    <row r="39" spans="1:6" ht="15" x14ac:dyDescent="0.25">
      <c r="A39" s="11" t="s">
        <v>188</v>
      </c>
      <c r="B39" s="1">
        <v>304</v>
      </c>
      <c r="C39" s="1" t="s">
        <v>67</v>
      </c>
      <c r="D39" s="3"/>
      <c r="E39" s="3">
        <v>60000</v>
      </c>
      <c r="F39" s="3">
        <v>60000</v>
      </c>
    </row>
    <row r="40" spans="1:6" ht="15" x14ac:dyDescent="0.25">
      <c r="A40" s="11"/>
      <c r="B40" s="1"/>
      <c r="C40" s="4"/>
      <c r="D40" s="10">
        <f t="shared" ref="D40" si="4">SUM(D39:D39)</f>
        <v>0</v>
      </c>
      <c r="E40" s="10">
        <f t="shared" ref="E40:F40" si="5">SUM(E39:E39)</f>
        <v>60000</v>
      </c>
      <c r="F40" s="10">
        <f t="shared" si="5"/>
        <v>60000</v>
      </c>
    </row>
    <row r="41" spans="1:6" ht="15" x14ac:dyDescent="0.25">
      <c r="A41" s="11"/>
      <c r="B41" s="1"/>
      <c r="C41" s="4"/>
      <c r="D41" s="10"/>
      <c r="E41" s="10"/>
      <c r="F41" s="10"/>
    </row>
    <row r="42" spans="1:6" ht="15" x14ac:dyDescent="0.25">
      <c r="A42" s="11"/>
      <c r="B42" s="4">
        <v>306</v>
      </c>
      <c r="C42" s="4" t="s">
        <v>189</v>
      </c>
      <c r="D42" s="3"/>
      <c r="E42" s="3"/>
      <c r="F42" s="3"/>
    </row>
    <row r="43" spans="1:6" ht="15" x14ac:dyDescent="0.25">
      <c r="A43" s="11" t="s">
        <v>190</v>
      </c>
      <c r="B43" s="13">
        <v>306</v>
      </c>
      <c r="C43" s="13" t="s">
        <v>67</v>
      </c>
      <c r="D43" s="3"/>
      <c r="E43" s="3">
        <v>40000</v>
      </c>
      <c r="F43" s="3">
        <v>40000</v>
      </c>
    </row>
    <row r="44" spans="1:6" ht="15" x14ac:dyDescent="0.25">
      <c r="A44" s="11">
        <v>7210</v>
      </c>
      <c r="B44" s="13">
        <v>306</v>
      </c>
      <c r="C44" s="13" t="s">
        <v>68</v>
      </c>
      <c r="D44" s="3"/>
      <c r="E44" s="3">
        <v>0</v>
      </c>
      <c r="F44" s="3">
        <v>0</v>
      </c>
    </row>
    <row r="45" spans="1:6" ht="15" x14ac:dyDescent="0.25">
      <c r="A45" s="11">
        <v>7220</v>
      </c>
      <c r="B45" s="13">
        <v>306</v>
      </c>
      <c r="C45" s="13" t="s">
        <v>191</v>
      </c>
      <c r="D45" s="3"/>
      <c r="E45" s="3">
        <v>40000</v>
      </c>
      <c r="F45" s="3">
        <v>40000</v>
      </c>
    </row>
    <row r="46" spans="1:6" ht="15" x14ac:dyDescent="0.25">
      <c r="A46" s="1"/>
      <c r="B46" s="13"/>
      <c r="C46" s="14" t="s">
        <v>192</v>
      </c>
      <c r="D46" s="15">
        <v>92226</v>
      </c>
      <c r="E46" s="15">
        <f t="shared" ref="E46:F46" si="6">SUM(E43:E45)</f>
        <v>80000</v>
      </c>
      <c r="F46" s="15">
        <f t="shared" si="6"/>
        <v>80000</v>
      </c>
    </row>
    <row r="47" spans="1:6" x14ac:dyDescent="0.2">
      <c r="D47" s="32"/>
      <c r="E47" s="32"/>
      <c r="F47" s="32"/>
    </row>
    <row r="48" spans="1:6" ht="15" x14ac:dyDescent="0.25">
      <c r="A48" s="68"/>
      <c r="B48" s="45"/>
      <c r="C48" s="68" t="s">
        <v>193</v>
      </c>
      <c r="D48" s="70">
        <f>D8+D14+D36+D40+D46</f>
        <v>6626650</v>
      </c>
      <c r="E48" s="70">
        <f>E8+E14+E36+E40+E46</f>
        <v>7382070.3689999999</v>
      </c>
      <c r="F48" s="70">
        <f>F8+F14+F36+F40+F46</f>
        <v>7569703.7649999997</v>
      </c>
    </row>
  </sheetData>
  <phoneticPr fontId="13" type="noConversion"/>
  <pageMargins left="0.7" right="0.7" top="0.75" bottom="0.75" header="0.3" footer="0.3"/>
  <pageSetup paperSize="9" scale="72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361EE-957E-4FAC-B7E3-564D0328875B}">
  <sheetPr>
    <pageSetUpPr fitToPage="1"/>
  </sheetPr>
  <dimension ref="A1:F12"/>
  <sheetViews>
    <sheetView zoomScale="90" zoomScaleNormal="90" workbookViewId="0">
      <selection activeCell="D13" sqref="D13"/>
    </sheetView>
  </sheetViews>
  <sheetFormatPr baseColWidth="10" defaultColWidth="11.42578125" defaultRowHeight="12.75" x14ac:dyDescent="0.2"/>
  <cols>
    <col min="1" max="1" width="26.85546875" bestFit="1" customWidth="1"/>
    <col min="2" max="2" width="5.42578125" bestFit="1" customWidth="1"/>
    <col min="3" max="3" width="27.42578125" customWidth="1"/>
    <col min="4" max="4" width="16.5703125" customWidth="1"/>
    <col min="5" max="6" width="19.85546875" customWidth="1"/>
  </cols>
  <sheetData>
    <row r="1" spans="1:6" ht="18.75" x14ac:dyDescent="0.3">
      <c r="A1" s="7" t="s">
        <v>194</v>
      </c>
      <c r="B1" s="7"/>
      <c r="C1" s="7" t="s">
        <v>195</v>
      </c>
    </row>
    <row r="3" spans="1:6" ht="15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74" t="str">
        <f>'Budsjett 2024'!D3</f>
        <v>Revidert budsjett 2023</v>
      </c>
      <c r="F3" s="74" t="str">
        <f>'Budsjett 2024'!E3</f>
        <v>Budsjett 2024</v>
      </c>
    </row>
    <row r="4" spans="1:6" ht="15" x14ac:dyDescent="0.25">
      <c r="A4" s="1"/>
      <c r="B4" s="9"/>
      <c r="C4" s="9"/>
      <c r="D4" s="1"/>
      <c r="E4" s="1"/>
      <c r="F4" s="1"/>
    </row>
    <row r="5" spans="1:6" ht="15" x14ac:dyDescent="0.25">
      <c r="A5" s="1"/>
      <c r="B5" s="4">
        <v>801</v>
      </c>
      <c r="C5" s="4" t="s">
        <v>207</v>
      </c>
      <c r="D5" s="1"/>
      <c r="E5" s="1"/>
      <c r="F5" s="1"/>
    </row>
    <row r="6" spans="1:6" ht="15" x14ac:dyDescent="0.25">
      <c r="A6" s="65"/>
      <c r="B6" s="65">
        <v>801</v>
      </c>
      <c r="C6" s="65" t="s">
        <v>204</v>
      </c>
      <c r="D6" s="73"/>
      <c r="E6" s="73">
        <v>0</v>
      </c>
      <c r="F6" s="73">
        <v>0</v>
      </c>
    </row>
    <row r="7" spans="1:6" ht="15" x14ac:dyDescent="0.25">
      <c r="A7" s="11">
        <v>6740</v>
      </c>
      <c r="B7" s="1">
        <v>801</v>
      </c>
      <c r="C7" s="72" t="s">
        <v>196</v>
      </c>
      <c r="D7" s="46"/>
      <c r="E7" s="46">
        <v>0</v>
      </c>
      <c r="F7" s="46">
        <v>0</v>
      </c>
    </row>
    <row r="8" spans="1:6" ht="15" x14ac:dyDescent="0.25">
      <c r="A8" s="11"/>
      <c r="B8" s="1">
        <v>801</v>
      </c>
      <c r="C8" s="75" t="s">
        <v>216</v>
      </c>
      <c r="D8" s="46"/>
      <c r="E8" s="46">
        <v>0</v>
      </c>
      <c r="F8" s="46">
        <v>0</v>
      </c>
    </row>
    <row r="9" spans="1:6" ht="15" x14ac:dyDescent="0.25">
      <c r="A9" s="1" t="s">
        <v>197</v>
      </c>
      <c r="B9" s="1">
        <v>801</v>
      </c>
      <c r="C9" s="72" t="s">
        <v>198</v>
      </c>
      <c r="D9" s="46"/>
      <c r="E9" s="46">
        <v>0</v>
      </c>
      <c r="F9" s="46">
        <v>0</v>
      </c>
    </row>
    <row r="10" spans="1:6" ht="15" x14ac:dyDescent="0.25">
      <c r="A10" s="11"/>
      <c r="B10" s="1">
        <v>801</v>
      </c>
      <c r="C10" s="72" t="s">
        <v>199</v>
      </c>
      <c r="D10" s="46"/>
      <c r="E10" s="46">
        <v>0</v>
      </c>
      <c r="F10" s="46">
        <v>0</v>
      </c>
    </row>
    <row r="11" spans="1:6" ht="15" x14ac:dyDescent="0.25">
      <c r="D11" s="3"/>
      <c r="E11" s="3"/>
      <c r="F11" s="3"/>
    </row>
    <row r="12" spans="1:6" ht="15" x14ac:dyDescent="0.25">
      <c r="A12" s="68"/>
      <c r="B12" s="45"/>
      <c r="C12" s="68" t="s">
        <v>200</v>
      </c>
      <c r="D12" s="70">
        <v>1143373</v>
      </c>
      <c r="E12" s="70">
        <f>SUM(E6:E10)</f>
        <v>0</v>
      </c>
      <c r="F12" s="70">
        <f>SUM(F6:F10)</f>
        <v>0</v>
      </c>
    </row>
  </sheetData>
  <phoneticPr fontId="13" type="noConversion"/>
  <pageMargins left="0.7" right="0.7" top="0.75" bottom="0.75" header="0.3" footer="0.3"/>
  <pageSetup paperSize="9" scale="9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8"/>
  <sheetViews>
    <sheetView zoomScale="90" zoomScaleNormal="90" workbookViewId="0">
      <selection activeCell="D7" sqref="D7"/>
    </sheetView>
  </sheetViews>
  <sheetFormatPr baseColWidth="10" defaultColWidth="11.42578125" defaultRowHeight="12.75" x14ac:dyDescent="0.2"/>
  <cols>
    <col min="1" max="1" width="9.7109375" customWidth="1"/>
    <col min="2" max="2" width="5.28515625" bestFit="1" customWidth="1"/>
    <col min="3" max="3" width="33.85546875" bestFit="1" customWidth="1"/>
    <col min="4" max="4" width="17.7109375" customWidth="1"/>
    <col min="5" max="6" width="21.140625" customWidth="1"/>
  </cols>
  <sheetData>
    <row r="1" spans="1:6" ht="18.75" x14ac:dyDescent="0.3">
      <c r="A1" s="7" t="s">
        <v>201</v>
      </c>
      <c r="B1" s="7"/>
      <c r="C1" s="7" t="s">
        <v>17</v>
      </c>
    </row>
    <row r="2" spans="1:6" ht="15" x14ac:dyDescent="0.25">
      <c r="A2" s="1"/>
      <c r="B2" s="1"/>
      <c r="C2" s="1"/>
    </row>
    <row r="3" spans="1:6" ht="15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74" t="str">
        <f>'Budsjett 2024'!D3</f>
        <v>Revidert budsjett 2023</v>
      </c>
      <c r="F3" s="74" t="str">
        <f>'Budsjett 2024'!E3</f>
        <v>Budsjett 2024</v>
      </c>
    </row>
    <row r="4" spans="1:6" ht="15" x14ac:dyDescent="0.25">
      <c r="A4" s="1"/>
      <c r="B4" s="9"/>
      <c r="C4" s="9"/>
      <c r="D4" s="1"/>
      <c r="E4" s="1"/>
      <c r="F4" s="1"/>
    </row>
    <row r="5" spans="1:6" ht="15" x14ac:dyDescent="0.25">
      <c r="A5" s="1"/>
      <c r="B5" s="4">
        <v>201</v>
      </c>
      <c r="C5" s="4" t="s">
        <v>128</v>
      </c>
      <c r="D5" s="1"/>
      <c r="E5" s="1"/>
      <c r="F5" s="1"/>
    </row>
    <row r="6" spans="1:6" ht="15" x14ac:dyDescent="0.25">
      <c r="A6" s="11">
        <v>8150</v>
      </c>
      <c r="B6" s="1">
        <v>201</v>
      </c>
      <c r="C6" s="1" t="s">
        <v>17</v>
      </c>
      <c r="D6" s="3">
        <v>287</v>
      </c>
      <c r="E6" s="3">
        <v>1000</v>
      </c>
      <c r="F6" s="3">
        <v>1000</v>
      </c>
    </row>
    <row r="7" spans="1:6" ht="15" x14ac:dyDescent="0.25">
      <c r="D7" s="3"/>
      <c r="E7" s="3"/>
      <c r="F7" s="3"/>
    </row>
    <row r="8" spans="1:6" ht="15" x14ac:dyDescent="0.25">
      <c r="A8" s="68"/>
      <c r="B8" s="45"/>
      <c r="C8" s="68" t="s">
        <v>202</v>
      </c>
      <c r="D8" s="70">
        <f t="shared" ref="D8" si="0">SUM(D6:D6)</f>
        <v>287</v>
      </c>
      <c r="E8" s="70">
        <f t="shared" ref="E8" si="1">SUM(E6:E6)</f>
        <v>1000</v>
      </c>
      <c r="F8" s="70">
        <f t="shared" ref="F8" si="2">SUM(F6:F6)</f>
        <v>1000</v>
      </c>
    </row>
  </sheetData>
  <phoneticPr fontId="13" type="noConversion"/>
  <pageMargins left="0.7" right="0.7" top="0.75" bottom="0.75" header="0.3" footer="0.3"/>
  <pageSetup paperSize="9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9D63-371F-4AAB-8A26-41DABD6E0EE8}">
  <dimension ref="A1:E61"/>
  <sheetViews>
    <sheetView workbookViewId="0">
      <selection activeCell="A58" sqref="A58"/>
    </sheetView>
  </sheetViews>
  <sheetFormatPr baseColWidth="10" defaultRowHeight="12.75" x14ac:dyDescent="0.2"/>
  <cols>
    <col min="1" max="1" width="13.28515625" style="102" customWidth="1"/>
    <col min="2" max="2" width="12.85546875" customWidth="1"/>
    <col min="4" max="4" width="42.85546875" customWidth="1"/>
    <col min="5" max="5" width="14.42578125" style="109" bestFit="1" customWidth="1"/>
  </cols>
  <sheetData>
    <row r="1" spans="1:5" s="111" customFormat="1" ht="15.75" x14ac:dyDescent="0.25">
      <c r="A1" s="111" t="s">
        <v>253</v>
      </c>
      <c r="E1" s="112"/>
    </row>
    <row r="2" spans="1:5" s="111" customFormat="1" ht="15.75" x14ac:dyDescent="0.25">
      <c r="E2" s="112"/>
    </row>
    <row r="3" spans="1:5" s="113" customFormat="1" x14ac:dyDescent="0.2">
      <c r="B3" s="60" t="s">
        <v>287</v>
      </c>
      <c r="E3" s="114" t="s">
        <v>286</v>
      </c>
    </row>
    <row r="4" spans="1:5" s="113" customFormat="1" x14ac:dyDescent="0.2">
      <c r="B4" s="60"/>
      <c r="E4" s="114"/>
    </row>
    <row r="5" spans="1:5" s="102" customFormat="1" x14ac:dyDescent="0.2">
      <c r="A5" s="102" t="s">
        <v>261</v>
      </c>
      <c r="B5" t="s">
        <v>279</v>
      </c>
      <c r="C5"/>
      <c r="D5"/>
      <c r="E5" s="108"/>
    </row>
    <row r="6" spans="1:5" s="102" customFormat="1" x14ac:dyDescent="0.2">
      <c r="B6" t="s">
        <v>291</v>
      </c>
      <c r="C6"/>
      <c r="D6"/>
      <c r="E6" s="108"/>
    </row>
    <row r="7" spans="1:5" s="102" customFormat="1" x14ac:dyDescent="0.2">
      <c r="B7" s="116" t="s">
        <v>280</v>
      </c>
      <c r="C7" s="116"/>
      <c r="D7" s="116"/>
      <c r="E7" s="108"/>
    </row>
    <row r="9" spans="1:5" x14ac:dyDescent="0.2">
      <c r="A9" s="102" t="s">
        <v>43</v>
      </c>
      <c r="B9" t="s">
        <v>245</v>
      </c>
      <c r="E9" s="109">
        <f>'8'!F8</f>
        <v>-119000</v>
      </c>
    </row>
    <row r="10" spans="1:5" x14ac:dyDescent="0.2">
      <c r="B10" t="s">
        <v>246</v>
      </c>
      <c r="E10" s="109">
        <f>'8'!F15</f>
        <v>-115000</v>
      </c>
    </row>
    <row r="11" spans="1:5" x14ac:dyDescent="0.2">
      <c r="B11" t="s">
        <v>247</v>
      </c>
      <c r="E11" s="109">
        <f>'8'!F27</f>
        <v>-272500</v>
      </c>
    </row>
    <row r="12" spans="1:5" x14ac:dyDescent="0.2">
      <c r="B12" s="106" t="s">
        <v>249</v>
      </c>
      <c r="C12" s="106"/>
      <c r="D12" s="106"/>
      <c r="E12" s="110">
        <f>SUM(E9:E11)</f>
        <v>-506500</v>
      </c>
    </row>
    <row r="14" spans="1:5" x14ac:dyDescent="0.2">
      <c r="B14" t="s">
        <v>276</v>
      </c>
    </row>
    <row r="15" spans="1:5" x14ac:dyDescent="0.2">
      <c r="B15" t="s">
        <v>251</v>
      </c>
    </row>
    <row r="16" spans="1:5" x14ac:dyDescent="0.2">
      <c r="B16" t="s">
        <v>252</v>
      </c>
    </row>
    <row r="18" spans="1:5" x14ac:dyDescent="0.2">
      <c r="A18" s="102" t="s">
        <v>74</v>
      </c>
      <c r="B18" t="s">
        <v>281</v>
      </c>
    </row>
    <row r="19" spans="1:5" x14ac:dyDescent="0.2">
      <c r="B19" t="s">
        <v>278</v>
      </c>
      <c r="E19" s="109">
        <f>'10'!F17</f>
        <v>-25600</v>
      </c>
    </row>
    <row r="21" spans="1:5" x14ac:dyDescent="0.2">
      <c r="B21" s="116" t="s">
        <v>271</v>
      </c>
      <c r="C21" s="116"/>
      <c r="D21" s="116"/>
    </row>
    <row r="22" spans="1:5" x14ac:dyDescent="0.2">
      <c r="B22" t="s">
        <v>296</v>
      </c>
    </row>
    <row r="23" spans="1:5" x14ac:dyDescent="0.2">
      <c r="B23" s="116" t="s">
        <v>298</v>
      </c>
      <c r="C23" s="116"/>
      <c r="D23" s="116"/>
    </row>
    <row r="24" spans="1:5" x14ac:dyDescent="0.2">
      <c r="B24" t="s">
        <v>270</v>
      </c>
    </row>
    <row r="25" spans="1:5" x14ac:dyDescent="0.2">
      <c r="B25" t="s">
        <v>297</v>
      </c>
    </row>
    <row r="26" spans="1:5" x14ac:dyDescent="0.2">
      <c r="B26" t="s">
        <v>300</v>
      </c>
    </row>
    <row r="27" spans="1:5" x14ac:dyDescent="0.2">
      <c r="B27" t="s">
        <v>301</v>
      </c>
    </row>
    <row r="28" spans="1:5" x14ac:dyDescent="0.2">
      <c r="B28" t="s">
        <v>302</v>
      </c>
    </row>
    <row r="29" spans="1:5" x14ac:dyDescent="0.2">
      <c r="B29" t="s">
        <v>299</v>
      </c>
    </row>
    <row r="31" spans="1:5" x14ac:dyDescent="0.2">
      <c r="A31" s="102" t="s">
        <v>97</v>
      </c>
      <c r="B31" t="s">
        <v>256</v>
      </c>
    </row>
    <row r="32" spans="1:5" x14ac:dyDescent="0.2">
      <c r="B32" t="s">
        <v>257</v>
      </c>
    </row>
    <row r="33" spans="1:5" x14ac:dyDescent="0.2">
      <c r="B33" t="s">
        <v>267</v>
      </c>
    </row>
    <row r="34" spans="1:5" x14ac:dyDescent="0.2">
      <c r="B34" t="s">
        <v>268</v>
      </c>
    </row>
    <row r="36" spans="1:5" x14ac:dyDescent="0.2">
      <c r="B36" t="s">
        <v>285</v>
      </c>
    </row>
    <row r="38" spans="1:5" x14ac:dyDescent="0.2">
      <c r="B38" t="s">
        <v>289</v>
      </c>
    </row>
    <row r="39" spans="1:5" x14ac:dyDescent="0.2">
      <c r="B39" t="s">
        <v>290</v>
      </c>
    </row>
    <row r="41" spans="1:5" x14ac:dyDescent="0.2">
      <c r="A41" s="102" t="s">
        <v>112</v>
      </c>
      <c r="B41" t="s">
        <v>258</v>
      </c>
    </row>
    <row r="42" spans="1:5" x14ac:dyDescent="0.2">
      <c r="B42" t="s">
        <v>239</v>
      </c>
      <c r="E42" s="109">
        <f>'13'!F8</f>
        <v>-314355</v>
      </c>
    </row>
    <row r="43" spans="1:5" x14ac:dyDescent="0.2">
      <c r="B43" t="s">
        <v>240</v>
      </c>
      <c r="E43" s="109">
        <f>'13'!F10</f>
        <v>-75000</v>
      </c>
    </row>
    <row r="44" spans="1:5" x14ac:dyDescent="0.2">
      <c r="B44" t="s">
        <v>259</v>
      </c>
      <c r="E44" s="109">
        <f>'13'!F12</f>
        <v>-25000</v>
      </c>
    </row>
    <row r="45" spans="1:5" x14ac:dyDescent="0.2">
      <c r="B45" s="106" t="s">
        <v>249</v>
      </c>
      <c r="C45" s="106"/>
      <c r="D45" s="106"/>
      <c r="E45" s="110">
        <f>SUM(E42:E44)</f>
        <v>-414355</v>
      </c>
    </row>
    <row r="47" spans="1:5" x14ac:dyDescent="0.2">
      <c r="A47" s="102" t="s">
        <v>123</v>
      </c>
      <c r="B47" s="116" t="s">
        <v>260</v>
      </c>
      <c r="C47" s="116"/>
      <c r="D47" s="116"/>
    </row>
    <row r="49" spans="1:4" x14ac:dyDescent="0.2">
      <c r="A49" s="102" t="s">
        <v>127</v>
      </c>
      <c r="B49" s="116" t="s">
        <v>292</v>
      </c>
      <c r="C49" s="116"/>
      <c r="D49" s="116"/>
    </row>
    <row r="50" spans="1:4" x14ac:dyDescent="0.2">
      <c r="B50" t="s">
        <v>262</v>
      </c>
    </row>
    <row r="52" spans="1:4" x14ac:dyDescent="0.2">
      <c r="A52" s="102" t="s">
        <v>165</v>
      </c>
      <c r="B52" t="s">
        <v>288</v>
      </c>
    </row>
    <row r="53" spans="1:4" x14ac:dyDescent="0.2">
      <c r="B53" t="s">
        <v>264</v>
      </c>
    </row>
    <row r="54" spans="1:4" x14ac:dyDescent="0.2">
      <c r="B54" t="s">
        <v>269</v>
      </c>
    </row>
    <row r="56" spans="1:4" x14ac:dyDescent="0.2">
      <c r="A56" s="102" t="s">
        <v>235</v>
      </c>
      <c r="B56" t="s">
        <v>272</v>
      </c>
    </row>
    <row r="57" spans="1:4" x14ac:dyDescent="0.2">
      <c r="B57" t="s">
        <v>273</v>
      </c>
    </row>
    <row r="58" spans="1:4" x14ac:dyDescent="0.2">
      <c r="B58" t="s">
        <v>274</v>
      </c>
    </row>
    <row r="60" spans="1:4" x14ac:dyDescent="0.2">
      <c r="B60" t="s">
        <v>293</v>
      </c>
    </row>
    <row r="61" spans="1:4" x14ac:dyDescent="0.2">
      <c r="B61" t="s">
        <v>275</v>
      </c>
    </row>
  </sheetData>
  <mergeCells count="5">
    <mergeCell ref="B49:D49"/>
    <mergeCell ref="B7:D7"/>
    <mergeCell ref="B21:D21"/>
    <mergeCell ref="B23:D23"/>
    <mergeCell ref="B47:D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EX37"/>
  <sheetViews>
    <sheetView zoomScale="80" zoomScaleNormal="80" workbookViewId="0">
      <selection activeCell="F34" sqref="F34"/>
    </sheetView>
  </sheetViews>
  <sheetFormatPr baseColWidth="10" defaultColWidth="11.42578125" defaultRowHeight="15" x14ac:dyDescent="0.25"/>
  <cols>
    <col min="1" max="1" width="11" style="1" bestFit="1" customWidth="1"/>
    <col min="2" max="2" width="5.28515625" style="1" bestFit="1" customWidth="1"/>
    <col min="3" max="3" width="37.7109375" style="1" customWidth="1"/>
    <col min="4" max="4" width="15.28515625" style="1" customWidth="1"/>
    <col min="5" max="5" width="26.7109375" style="1" customWidth="1"/>
    <col min="6" max="6" width="23.85546875" style="1" customWidth="1"/>
    <col min="7" max="16384" width="11.42578125" style="1"/>
  </cols>
  <sheetData>
    <row r="1" spans="1:12" ht="18.75" x14ac:dyDescent="0.3">
      <c r="A1" s="7" t="s">
        <v>22</v>
      </c>
      <c r="B1" s="7"/>
      <c r="C1" s="7" t="s">
        <v>23</v>
      </c>
    </row>
    <row r="3" spans="1:12" x14ac:dyDescent="0.25">
      <c r="A3" s="37" t="s">
        <v>24</v>
      </c>
      <c r="B3" s="37" t="s">
        <v>25</v>
      </c>
      <c r="C3" s="37" t="s">
        <v>26</v>
      </c>
      <c r="D3" s="74" t="str">
        <f>'Budsjett 2024'!C3</f>
        <v xml:space="preserve">Regnskap 2022 </v>
      </c>
      <c r="E3" s="74" t="str">
        <f>'Budsjett 2024'!D3</f>
        <v>Revidert budsjett 2023</v>
      </c>
      <c r="F3" s="74" t="str">
        <f>'Budsjett 2024'!E3</f>
        <v>Budsjett 2024</v>
      </c>
    </row>
    <row r="4" spans="1:12" x14ac:dyDescent="0.25">
      <c r="A4" s="11"/>
    </row>
    <row r="5" spans="1:12" x14ac:dyDescent="0.25">
      <c r="B5" s="4"/>
      <c r="C5" s="4" t="s">
        <v>27</v>
      </c>
    </row>
    <row r="6" spans="1:12" x14ac:dyDescent="0.25">
      <c r="A6" s="1">
        <v>3920</v>
      </c>
      <c r="B6" s="1">
        <v>201</v>
      </c>
      <c r="C6" s="1" t="s">
        <v>222</v>
      </c>
      <c r="D6" s="99">
        <v>681961</v>
      </c>
      <c r="E6" s="3">
        <v>600000</v>
      </c>
      <c r="F6" s="3">
        <v>900000</v>
      </c>
    </row>
    <row r="7" spans="1:12" x14ac:dyDescent="0.25">
      <c r="B7" s="1">
        <v>201</v>
      </c>
      <c r="C7" s="1" t="s">
        <v>248</v>
      </c>
      <c r="D7" s="3">
        <v>764745</v>
      </c>
      <c r="E7" s="3">
        <v>0</v>
      </c>
      <c r="F7" s="3">
        <v>0</v>
      </c>
    </row>
    <row r="8" spans="1:12" x14ac:dyDescent="0.25">
      <c r="A8" s="1">
        <v>3941</v>
      </c>
      <c r="B8" s="1">
        <v>201</v>
      </c>
      <c r="C8" s="1" t="s">
        <v>29</v>
      </c>
      <c r="D8" s="99">
        <v>511000</v>
      </c>
      <c r="E8" s="3">
        <v>400000</v>
      </c>
      <c r="F8" s="3">
        <v>400000</v>
      </c>
    </row>
    <row r="9" spans="1:12" x14ac:dyDescent="0.25">
      <c r="A9" s="1">
        <v>3910</v>
      </c>
      <c r="B9" s="1">
        <v>201</v>
      </c>
      <c r="C9" s="1" t="s">
        <v>218</v>
      </c>
      <c r="D9" s="3"/>
      <c r="E9" s="3">
        <v>150000</v>
      </c>
      <c r="F9" s="3">
        <v>150000</v>
      </c>
    </row>
    <row r="10" spans="1:12" x14ac:dyDescent="0.25">
      <c r="A10" s="1">
        <v>3941</v>
      </c>
      <c r="B10" s="1">
        <v>201</v>
      </c>
      <c r="C10" s="1" t="s">
        <v>30</v>
      </c>
      <c r="D10" s="99"/>
      <c r="E10" s="3">
        <v>50000</v>
      </c>
      <c r="F10" s="3">
        <v>50000</v>
      </c>
    </row>
    <row r="11" spans="1:12" x14ac:dyDescent="0.25">
      <c r="A11" s="1">
        <v>3944</v>
      </c>
      <c r="B11" s="1">
        <v>201</v>
      </c>
      <c r="C11" s="1" t="s">
        <v>211</v>
      </c>
      <c r="D11" s="99">
        <v>2000000</v>
      </c>
      <c r="E11" s="3">
        <v>1178125</v>
      </c>
      <c r="F11" s="3">
        <v>1178125</v>
      </c>
      <c r="G11" s="1" t="s">
        <v>229</v>
      </c>
    </row>
    <row r="12" spans="1:12" x14ac:dyDescent="0.25">
      <c r="A12" s="1">
        <v>3944</v>
      </c>
      <c r="B12" s="1">
        <v>201</v>
      </c>
      <c r="C12" s="1" t="s">
        <v>205</v>
      </c>
      <c r="D12" s="3"/>
      <c r="E12" s="3">
        <v>520000</v>
      </c>
      <c r="F12" s="3">
        <v>520000</v>
      </c>
      <c r="L12" s="3"/>
    </row>
    <row r="13" spans="1:12" x14ac:dyDescent="0.25">
      <c r="A13" s="1">
        <v>3945</v>
      </c>
      <c r="B13" s="1">
        <v>201</v>
      </c>
      <c r="C13" s="1" t="s">
        <v>32</v>
      </c>
      <c r="D13" s="99">
        <v>3500000</v>
      </c>
      <c r="E13" s="3">
        <v>3500000</v>
      </c>
      <c r="F13" s="3">
        <v>3500000</v>
      </c>
    </row>
    <row r="14" spans="1:12" x14ac:dyDescent="0.25">
      <c r="A14" s="1">
        <v>3939</v>
      </c>
      <c r="B14" s="1">
        <v>201</v>
      </c>
      <c r="C14" s="1" t="s">
        <v>203</v>
      </c>
      <c r="D14" s="99"/>
      <c r="E14" s="3">
        <v>0</v>
      </c>
      <c r="F14" s="3"/>
    </row>
    <row r="15" spans="1:12" x14ac:dyDescent="0.25">
      <c r="C15" s="4"/>
      <c r="D15" s="10">
        <f>SUM(D6:D14)</f>
        <v>7457706</v>
      </c>
      <c r="E15" s="10">
        <f>SUM(E6:E14)</f>
        <v>6398125</v>
      </c>
      <c r="F15" s="10">
        <f>SUM(F6:F14)</f>
        <v>6698125</v>
      </c>
      <c r="L15" s="3"/>
    </row>
    <row r="16" spans="1:12" x14ac:dyDescent="0.25">
      <c r="A16" s="4"/>
      <c r="B16" s="4"/>
      <c r="C16" s="4"/>
      <c r="D16" s="4"/>
      <c r="E16" s="4"/>
      <c r="F16" s="4"/>
      <c r="L16" s="3"/>
    </row>
    <row r="17" spans="1:1020 1026:3071 3077:4093 4099:5115 5121:6144 6150:7166 7172:8188 8194:10239 10245:11261 11267:12283 12289:13312 13318:14334 14340:15356 15362:16378" x14ac:dyDescent="0.25">
      <c r="B17" s="4"/>
      <c r="C17" s="4" t="s">
        <v>33</v>
      </c>
      <c r="K17" s="4"/>
      <c r="L17" s="4"/>
      <c r="R17" s="4"/>
      <c r="S17" s="4"/>
      <c r="Y17" s="4"/>
      <c r="Z17" s="4"/>
      <c r="AF17" s="4"/>
      <c r="AG17" s="4"/>
      <c r="AM17" s="4"/>
      <c r="AN17" s="4"/>
      <c r="AT17" s="4"/>
      <c r="AU17" s="4"/>
      <c r="BA17" s="4"/>
      <c r="BB17" s="4"/>
      <c r="BH17" s="4"/>
      <c r="BI17" s="4"/>
      <c r="BO17" s="4"/>
      <c r="BP17" s="4"/>
      <c r="BV17" s="4"/>
      <c r="BW17" s="4"/>
      <c r="CC17" s="4"/>
      <c r="CD17" s="4"/>
      <c r="CJ17" s="4"/>
      <c r="CK17" s="4"/>
      <c r="CQ17" s="4"/>
      <c r="CR17" s="4"/>
      <c r="CX17" s="4"/>
      <c r="CY17" s="4"/>
      <c r="DE17" s="4"/>
      <c r="DF17" s="4"/>
      <c r="DL17" s="4"/>
      <c r="DM17" s="4"/>
      <c r="DS17" s="4"/>
      <c r="DT17" s="4"/>
      <c r="DZ17" s="4"/>
      <c r="EA17" s="4"/>
      <c r="EG17" s="4"/>
      <c r="EH17" s="4"/>
      <c r="EN17" s="4"/>
      <c r="EO17" s="4"/>
      <c r="EU17" s="4"/>
      <c r="EV17" s="4"/>
      <c r="FB17" s="4"/>
      <c r="FC17" s="4"/>
      <c r="FI17" s="4"/>
      <c r="FJ17" s="4"/>
      <c r="FP17" s="4"/>
      <c r="FQ17" s="4"/>
      <c r="FW17" s="4"/>
      <c r="FX17" s="4"/>
      <c r="GD17" s="4"/>
      <c r="GE17" s="4"/>
      <c r="GK17" s="4"/>
      <c r="GL17" s="4"/>
      <c r="GR17" s="4"/>
      <c r="GS17" s="4"/>
      <c r="GY17" s="4"/>
      <c r="GZ17" s="4"/>
      <c r="HF17" s="4"/>
      <c r="HG17" s="4"/>
      <c r="HM17" s="4"/>
      <c r="HN17" s="4"/>
      <c r="HT17" s="4"/>
      <c r="HU17" s="4"/>
      <c r="IA17" s="4"/>
      <c r="IB17" s="4"/>
      <c r="IH17" s="4"/>
      <c r="II17" s="4"/>
      <c r="IO17" s="4"/>
      <c r="IP17" s="4"/>
      <c r="IV17" s="4"/>
      <c r="IW17" s="4"/>
      <c r="JC17" s="4"/>
      <c r="JD17" s="4"/>
      <c r="JJ17" s="4"/>
      <c r="JK17" s="4"/>
      <c r="JQ17" s="4"/>
      <c r="JR17" s="4"/>
      <c r="JX17" s="4"/>
      <c r="JY17" s="4"/>
      <c r="KE17" s="4"/>
      <c r="KF17" s="4"/>
      <c r="KL17" s="4"/>
      <c r="KM17" s="4"/>
      <c r="KS17" s="4"/>
      <c r="KT17" s="4"/>
      <c r="KZ17" s="4"/>
      <c r="LA17" s="4"/>
      <c r="LG17" s="4"/>
      <c r="LH17" s="4"/>
      <c r="LN17" s="4"/>
      <c r="LO17" s="4"/>
      <c r="LU17" s="4"/>
      <c r="LV17" s="4"/>
      <c r="MB17" s="4"/>
      <c r="MC17" s="4"/>
      <c r="MI17" s="4"/>
      <c r="MJ17" s="4"/>
      <c r="MP17" s="4"/>
      <c r="MQ17" s="4"/>
      <c r="MW17" s="4"/>
      <c r="MX17" s="4"/>
      <c r="ND17" s="4"/>
      <c r="NE17" s="4"/>
      <c r="NK17" s="4"/>
      <c r="NL17" s="4"/>
      <c r="NR17" s="4"/>
      <c r="NS17" s="4"/>
      <c r="NY17" s="4"/>
      <c r="NZ17" s="4"/>
      <c r="OF17" s="4"/>
      <c r="OG17" s="4"/>
      <c r="OM17" s="4"/>
      <c r="ON17" s="4"/>
      <c r="OT17" s="4"/>
      <c r="OU17" s="4"/>
      <c r="PA17" s="4"/>
      <c r="PB17" s="4"/>
      <c r="PH17" s="4"/>
      <c r="PI17" s="4"/>
      <c r="PO17" s="4"/>
      <c r="PP17" s="4"/>
      <c r="PV17" s="4"/>
      <c r="PW17" s="4"/>
      <c r="QC17" s="4"/>
      <c r="QD17" s="4"/>
      <c r="QJ17" s="4"/>
      <c r="QK17" s="4"/>
      <c r="QQ17" s="4"/>
      <c r="QR17" s="4"/>
      <c r="QX17" s="4"/>
      <c r="QY17" s="4"/>
      <c r="RE17" s="4"/>
      <c r="RF17" s="4"/>
      <c r="RL17" s="4"/>
      <c r="RM17" s="4"/>
      <c r="RS17" s="4"/>
      <c r="RT17" s="4"/>
      <c r="RZ17" s="4"/>
      <c r="SA17" s="4"/>
      <c r="SG17" s="4"/>
      <c r="SH17" s="4"/>
      <c r="SN17" s="4"/>
      <c r="SO17" s="4"/>
      <c r="SU17" s="4"/>
      <c r="SV17" s="4"/>
      <c r="TB17" s="4"/>
      <c r="TC17" s="4"/>
      <c r="TI17" s="4"/>
      <c r="TJ17" s="4"/>
      <c r="TP17" s="4"/>
      <c r="TQ17" s="4"/>
      <c r="TW17" s="4"/>
      <c r="TX17" s="4"/>
      <c r="UD17" s="4"/>
      <c r="UE17" s="4"/>
      <c r="UK17" s="4"/>
      <c r="UL17" s="4"/>
      <c r="UR17" s="4"/>
      <c r="US17" s="4"/>
      <c r="UY17" s="4"/>
      <c r="UZ17" s="4"/>
      <c r="VF17" s="4"/>
      <c r="VG17" s="4"/>
      <c r="VM17" s="4"/>
      <c r="VN17" s="4"/>
      <c r="VT17" s="4"/>
      <c r="VU17" s="4"/>
      <c r="WA17" s="4"/>
      <c r="WB17" s="4"/>
      <c r="WH17" s="4"/>
      <c r="WI17" s="4"/>
      <c r="WO17" s="4"/>
      <c r="WP17" s="4"/>
      <c r="WV17" s="4"/>
      <c r="WW17" s="4"/>
      <c r="XC17" s="4"/>
      <c r="XD17" s="4"/>
      <c r="XJ17" s="4"/>
      <c r="XK17" s="4"/>
      <c r="XQ17" s="4"/>
      <c r="XR17" s="4"/>
      <c r="XX17" s="4"/>
      <c r="XY17" s="4"/>
      <c r="YE17" s="4"/>
      <c r="YF17" s="4"/>
      <c r="YL17" s="4"/>
      <c r="YM17" s="4"/>
      <c r="YS17" s="4"/>
      <c r="YT17" s="4"/>
      <c r="YZ17" s="4"/>
      <c r="ZA17" s="4"/>
      <c r="ZG17" s="4"/>
      <c r="ZH17" s="4"/>
      <c r="ZN17" s="4"/>
      <c r="ZO17" s="4"/>
      <c r="ZU17" s="4"/>
      <c r="ZV17" s="4"/>
      <c r="AAB17" s="4"/>
      <c r="AAC17" s="4"/>
      <c r="AAI17" s="4"/>
      <c r="AAJ17" s="4"/>
      <c r="AAP17" s="4"/>
      <c r="AAQ17" s="4"/>
      <c r="AAW17" s="4"/>
      <c r="AAX17" s="4"/>
      <c r="ABD17" s="4"/>
      <c r="ABE17" s="4"/>
      <c r="ABK17" s="4"/>
      <c r="ABL17" s="4"/>
      <c r="ABR17" s="4"/>
      <c r="ABS17" s="4"/>
      <c r="ABY17" s="4"/>
      <c r="ABZ17" s="4"/>
      <c r="ACF17" s="4"/>
      <c r="ACG17" s="4"/>
      <c r="ACM17" s="4"/>
      <c r="ACN17" s="4"/>
      <c r="ACT17" s="4"/>
      <c r="ACU17" s="4"/>
      <c r="ADA17" s="4"/>
      <c r="ADB17" s="4"/>
      <c r="ADH17" s="4"/>
      <c r="ADI17" s="4"/>
      <c r="ADO17" s="4"/>
      <c r="ADP17" s="4"/>
      <c r="ADV17" s="4"/>
      <c r="ADW17" s="4"/>
      <c r="AEC17" s="4"/>
      <c r="AED17" s="4"/>
      <c r="AEJ17" s="4"/>
      <c r="AEK17" s="4"/>
      <c r="AEQ17" s="4"/>
      <c r="AER17" s="4"/>
      <c r="AEX17" s="4"/>
      <c r="AEY17" s="4"/>
      <c r="AFE17" s="4"/>
      <c r="AFF17" s="4"/>
      <c r="AFL17" s="4"/>
      <c r="AFM17" s="4"/>
      <c r="AFS17" s="4"/>
      <c r="AFT17" s="4"/>
      <c r="AFZ17" s="4"/>
      <c r="AGA17" s="4"/>
      <c r="AGG17" s="4"/>
      <c r="AGH17" s="4"/>
      <c r="AGN17" s="4"/>
      <c r="AGO17" s="4"/>
      <c r="AGU17" s="4"/>
      <c r="AGV17" s="4"/>
      <c r="AHB17" s="4"/>
      <c r="AHC17" s="4"/>
      <c r="AHI17" s="4"/>
      <c r="AHJ17" s="4"/>
      <c r="AHP17" s="4"/>
      <c r="AHQ17" s="4"/>
      <c r="AHW17" s="4"/>
      <c r="AHX17" s="4"/>
      <c r="AID17" s="4"/>
      <c r="AIE17" s="4"/>
      <c r="AIK17" s="4"/>
      <c r="AIL17" s="4"/>
      <c r="AIR17" s="4"/>
      <c r="AIS17" s="4"/>
      <c r="AIY17" s="4"/>
      <c r="AIZ17" s="4"/>
      <c r="AJF17" s="4"/>
      <c r="AJG17" s="4"/>
      <c r="AJM17" s="4"/>
      <c r="AJN17" s="4"/>
      <c r="AJT17" s="4"/>
      <c r="AJU17" s="4"/>
      <c r="AKA17" s="4"/>
      <c r="AKB17" s="4"/>
      <c r="AKH17" s="4"/>
      <c r="AKI17" s="4"/>
      <c r="AKO17" s="4"/>
      <c r="AKP17" s="4"/>
      <c r="AKV17" s="4"/>
      <c r="AKW17" s="4"/>
      <c r="ALC17" s="4"/>
      <c r="ALD17" s="4"/>
      <c r="ALJ17" s="4"/>
      <c r="ALK17" s="4"/>
      <c r="ALQ17" s="4"/>
      <c r="ALR17" s="4"/>
      <c r="ALX17" s="4"/>
      <c r="ALY17" s="4"/>
      <c r="AME17" s="4"/>
      <c r="AMF17" s="4"/>
      <c r="AML17" s="4"/>
      <c r="AMM17" s="4"/>
      <c r="AMS17" s="4"/>
      <c r="AMT17" s="4"/>
      <c r="AMZ17" s="4"/>
      <c r="ANA17" s="4"/>
      <c r="ANG17" s="4"/>
      <c r="ANH17" s="4"/>
      <c r="ANN17" s="4"/>
      <c r="ANO17" s="4"/>
      <c r="ANU17" s="4"/>
      <c r="ANV17" s="4"/>
      <c r="AOB17" s="4"/>
      <c r="AOC17" s="4"/>
      <c r="AOI17" s="4"/>
      <c r="AOJ17" s="4"/>
      <c r="AOP17" s="4"/>
      <c r="AOQ17" s="4"/>
      <c r="AOW17" s="4"/>
      <c r="AOX17" s="4"/>
      <c r="APD17" s="4"/>
      <c r="APE17" s="4"/>
      <c r="APK17" s="4"/>
      <c r="APL17" s="4"/>
      <c r="APR17" s="4"/>
      <c r="APS17" s="4"/>
      <c r="APY17" s="4"/>
      <c r="APZ17" s="4"/>
      <c r="AQF17" s="4"/>
      <c r="AQG17" s="4"/>
      <c r="AQM17" s="4"/>
      <c r="AQN17" s="4"/>
      <c r="AQT17" s="4"/>
      <c r="AQU17" s="4"/>
      <c r="ARA17" s="4"/>
      <c r="ARB17" s="4"/>
      <c r="ARH17" s="4"/>
      <c r="ARI17" s="4"/>
      <c r="ARO17" s="4"/>
      <c r="ARP17" s="4"/>
      <c r="ARV17" s="4"/>
      <c r="ARW17" s="4"/>
      <c r="ASC17" s="4"/>
      <c r="ASD17" s="4"/>
      <c r="ASJ17" s="4"/>
      <c r="ASK17" s="4"/>
      <c r="ASQ17" s="4"/>
      <c r="ASR17" s="4"/>
      <c r="ASX17" s="4"/>
      <c r="ASY17" s="4"/>
      <c r="ATE17" s="4"/>
      <c r="ATF17" s="4"/>
      <c r="ATL17" s="4"/>
      <c r="ATM17" s="4"/>
      <c r="ATS17" s="4"/>
      <c r="ATT17" s="4"/>
      <c r="ATZ17" s="4"/>
      <c r="AUA17" s="4"/>
      <c r="AUG17" s="4"/>
      <c r="AUH17" s="4"/>
      <c r="AUN17" s="4"/>
      <c r="AUO17" s="4"/>
      <c r="AUU17" s="4"/>
      <c r="AUV17" s="4"/>
      <c r="AVB17" s="4"/>
      <c r="AVC17" s="4"/>
      <c r="AVI17" s="4"/>
      <c r="AVJ17" s="4"/>
      <c r="AVP17" s="4"/>
      <c r="AVQ17" s="4"/>
      <c r="AVW17" s="4"/>
      <c r="AVX17" s="4"/>
      <c r="AWD17" s="4"/>
      <c r="AWE17" s="4"/>
      <c r="AWK17" s="4"/>
      <c r="AWL17" s="4"/>
      <c r="AWR17" s="4"/>
      <c r="AWS17" s="4"/>
      <c r="AWY17" s="4"/>
      <c r="AWZ17" s="4"/>
      <c r="AXF17" s="4"/>
      <c r="AXG17" s="4"/>
      <c r="AXM17" s="4"/>
      <c r="AXN17" s="4"/>
      <c r="AXT17" s="4"/>
      <c r="AXU17" s="4"/>
      <c r="AYA17" s="4"/>
      <c r="AYB17" s="4"/>
      <c r="AYH17" s="4"/>
      <c r="AYI17" s="4"/>
      <c r="AYO17" s="4"/>
      <c r="AYP17" s="4"/>
      <c r="AYV17" s="4"/>
      <c r="AYW17" s="4"/>
      <c r="AZC17" s="4"/>
      <c r="AZD17" s="4"/>
      <c r="AZJ17" s="4"/>
      <c r="AZK17" s="4"/>
      <c r="AZQ17" s="4"/>
      <c r="AZR17" s="4"/>
      <c r="AZX17" s="4"/>
      <c r="AZY17" s="4"/>
      <c r="BAE17" s="4"/>
      <c r="BAF17" s="4"/>
      <c r="BAL17" s="4"/>
      <c r="BAM17" s="4"/>
      <c r="BAS17" s="4"/>
      <c r="BAT17" s="4"/>
      <c r="BAZ17" s="4"/>
      <c r="BBA17" s="4"/>
      <c r="BBG17" s="4"/>
      <c r="BBH17" s="4"/>
      <c r="BBN17" s="4"/>
      <c r="BBO17" s="4"/>
      <c r="BBU17" s="4"/>
      <c r="BBV17" s="4"/>
      <c r="BCB17" s="4"/>
      <c r="BCC17" s="4"/>
      <c r="BCI17" s="4"/>
      <c r="BCJ17" s="4"/>
      <c r="BCP17" s="4"/>
      <c r="BCQ17" s="4"/>
      <c r="BCW17" s="4"/>
      <c r="BCX17" s="4"/>
      <c r="BDD17" s="4"/>
      <c r="BDE17" s="4"/>
      <c r="BDK17" s="4"/>
      <c r="BDL17" s="4"/>
      <c r="BDR17" s="4"/>
      <c r="BDS17" s="4"/>
      <c r="BDY17" s="4"/>
      <c r="BDZ17" s="4"/>
      <c r="BEF17" s="4"/>
      <c r="BEG17" s="4"/>
      <c r="BEM17" s="4"/>
      <c r="BEN17" s="4"/>
      <c r="BET17" s="4"/>
      <c r="BEU17" s="4"/>
      <c r="BFA17" s="4"/>
      <c r="BFB17" s="4"/>
      <c r="BFH17" s="4"/>
      <c r="BFI17" s="4"/>
      <c r="BFO17" s="4"/>
      <c r="BFP17" s="4"/>
      <c r="BFV17" s="4"/>
      <c r="BFW17" s="4"/>
      <c r="BGC17" s="4"/>
      <c r="BGD17" s="4"/>
      <c r="BGJ17" s="4"/>
      <c r="BGK17" s="4"/>
      <c r="BGQ17" s="4"/>
      <c r="BGR17" s="4"/>
      <c r="BGX17" s="4"/>
      <c r="BGY17" s="4"/>
      <c r="BHE17" s="4"/>
      <c r="BHF17" s="4"/>
      <c r="BHL17" s="4"/>
      <c r="BHM17" s="4"/>
      <c r="BHS17" s="4"/>
      <c r="BHT17" s="4"/>
      <c r="BHZ17" s="4"/>
      <c r="BIA17" s="4"/>
      <c r="BIG17" s="4"/>
      <c r="BIH17" s="4"/>
      <c r="BIN17" s="4"/>
      <c r="BIO17" s="4"/>
      <c r="BIU17" s="4"/>
      <c r="BIV17" s="4"/>
      <c r="BJB17" s="4"/>
      <c r="BJC17" s="4"/>
      <c r="BJI17" s="4"/>
      <c r="BJJ17" s="4"/>
      <c r="BJP17" s="4"/>
      <c r="BJQ17" s="4"/>
      <c r="BJW17" s="4"/>
      <c r="BJX17" s="4"/>
      <c r="BKD17" s="4"/>
      <c r="BKE17" s="4"/>
      <c r="BKK17" s="4"/>
      <c r="BKL17" s="4"/>
      <c r="BKR17" s="4"/>
      <c r="BKS17" s="4"/>
      <c r="BKY17" s="4"/>
      <c r="BKZ17" s="4"/>
      <c r="BLF17" s="4"/>
      <c r="BLG17" s="4"/>
      <c r="BLM17" s="4"/>
      <c r="BLN17" s="4"/>
      <c r="BLT17" s="4"/>
      <c r="BLU17" s="4"/>
      <c r="BMA17" s="4"/>
      <c r="BMB17" s="4"/>
      <c r="BMH17" s="4"/>
      <c r="BMI17" s="4"/>
      <c r="BMO17" s="4"/>
      <c r="BMP17" s="4"/>
      <c r="BMV17" s="4"/>
      <c r="BMW17" s="4"/>
      <c r="BNC17" s="4"/>
      <c r="BND17" s="4"/>
      <c r="BNJ17" s="4"/>
      <c r="BNK17" s="4"/>
      <c r="BNQ17" s="4"/>
      <c r="BNR17" s="4"/>
      <c r="BNX17" s="4"/>
      <c r="BNY17" s="4"/>
      <c r="BOE17" s="4"/>
      <c r="BOF17" s="4"/>
      <c r="BOL17" s="4"/>
      <c r="BOM17" s="4"/>
      <c r="BOS17" s="4"/>
      <c r="BOT17" s="4"/>
      <c r="BOZ17" s="4"/>
      <c r="BPA17" s="4"/>
      <c r="BPG17" s="4"/>
      <c r="BPH17" s="4"/>
      <c r="BPN17" s="4"/>
      <c r="BPO17" s="4"/>
      <c r="BPU17" s="4"/>
      <c r="BPV17" s="4"/>
      <c r="BQB17" s="4"/>
      <c r="BQC17" s="4"/>
      <c r="BQI17" s="4"/>
      <c r="BQJ17" s="4"/>
      <c r="BQP17" s="4"/>
      <c r="BQQ17" s="4"/>
      <c r="BQW17" s="4"/>
      <c r="BQX17" s="4"/>
      <c r="BRD17" s="4"/>
      <c r="BRE17" s="4"/>
      <c r="BRK17" s="4"/>
      <c r="BRL17" s="4"/>
      <c r="BRR17" s="4"/>
      <c r="BRS17" s="4"/>
      <c r="BRY17" s="4"/>
      <c r="BRZ17" s="4"/>
      <c r="BSF17" s="4"/>
      <c r="BSG17" s="4"/>
      <c r="BSM17" s="4"/>
      <c r="BSN17" s="4"/>
      <c r="BST17" s="4"/>
      <c r="BSU17" s="4"/>
      <c r="BTA17" s="4"/>
      <c r="BTB17" s="4"/>
      <c r="BTH17" s="4"/>
      <c r="BTI17" s="4"/>
      <c r="BTO17" s="4"/>
      <c r="BTP17" s="4"/>
      <c r="BTV17" s="4"/>
      <c r="BTW17" s="4"/>
      <c r="BUC17" s="4"/>
      <c r="BUD17" s="4"/>
      <c r="BUJ17" s="4"/>
      <c r="BUK17" s="4"/>
      <c r="BUQ17" s="4"/>
      <c r="BUR17" s="4"/>
      <c r="BUX17" s="4"/>
      <c r="BUY17" s="4"/>
      <c r="BVE17" s="4"/>
      <c r="BVF17" s="4"/>
      <c r="BVL17" s="4"/>
      <c r="BVM17" s="4"/>
      <c r="BVS17" s="4"/>
      <c r="BVT17" s="4"/>
      <c r="BVZ17" s="4"/>
      <c r="BWA17" s="4"/>
      <c r="BWG17" s="4"/>
      <c r="BWH17" s="4"/>
      <c r="BWN17" s="4"/>
      <c r="BWO17" s="4"/>
      <c r="BWU17" s="4"/>
      <c r="BWV17" s="4"/>
      <c r="BXB17" s="4"/>
      <c r="BXC17" s="4"/>
      <c r="BXI17" s="4"/>
      <c r="BXJ17" s="4"/>
      <c r="BXP17" s="4"/>
      <c r="BXQ17" s="4"/>
      <c r="BXW17" s="4"/>
      <c r="BXX17" s="4"/>
      <c r="BYD17" s="4"/>
      <c r="BYE17" s="4"/>
      <c r="BYK17" s="4"/>
      <c r="BYL17" s="4"/>
      <c r="BYR17" s="4"/>
      <c r="BYS17" s="4"/>
      <c r="BYY17" s="4"/>
      <c r="BYZ17" s="4"/>
      <c r="BZF17" s="4"/>
      <c r="BZG17" s="4"/>
      <c r="BZM17" s="4"/>
      <c r="BZN17" s="4"/>
      <c r="BZT17" s="4"/>
      <c r="BZU17" s="4"/>
      <c r="CAA17" s="4"/>
      <c r="CAB17" s="4"/>
      <c r="CAH17" s="4"/>
      <c r="CAI17" s="4"/>
      <c r="CAO17" s="4"/>
      <c r="CAP17" s="4"/>
      <c r="CAV17" s="4"/>
      <c r="CAW17" s="4"/>
      <c r="CBC17" s="4"/>
      <c r="CBD17" s="4"/>
      <c r="CBJ17" s="4"/>
      <c r="CBK17" s="4"/>
      <c r="CBQ17" s="4"/>
      <c r="CBR17" s="4"/>
      <c r="CBX17" s="4"/>
      <c r="CBY17" s="4"/>
      <c r="CCE17" s="4"/>
      <c r="CCF17" s="4"/>
      <c r="CCL17" s="4"/>
      <c r="CCM17" s="4"/>
      <c r="CCS17" s="4"/>
      <c r="CCT17" s="4"/>
      <c r="CCZ17" s="4"/>
      <c r="CDA17" s="4"/>
      <c r="CDG17" s="4"/>
      <c r="CDH17" s="4"/>
      <c r="CDN17" s="4"/>
      <c r="CDO17" s="4"/>
      <c r="CDU17" s="4"/>
      <c r="CDV17" s="4"/>
      <c r="CEB17" s="4"/>
      <c r="CEC17" s="4"/>
      <c r="CEI17" s="4"/>
      <c r="CEJ17" s="4"/>
      <c r="CEP17" s="4"/>
      <c r="CEQ17" s="4"/>
      <c r="CEW17" s="4"/>
      <c r="CEX17" s="4"/>
      <c r="CFD17" s="4"/>
      <c r="CFE17" s="4"/>
      <c r="CFK17" s="4"/>
      <c r="CFL17" s="4"/>
      <c r="CFR17" s="4"/>
      <c r="CFS17" s="4"/>
      <c r="CFY17" s="4"/>
      <c r="CFZ17" s="4"/>
      <c r="CGF17" s="4"/>
      <c r="CGG17" s="4"/>
      <c r="CGM17" s="4"/>
      <c r="CGN17" s="4"/>
      <c r="CGT17" s="4"/>
      <c r="CGU17" s="4"/>
      <c r="CHA17" s="4"/>
      <c r="CHB17" s="4"/>
      <c r="CHH17" s="4"/>
      <c r="CHI17" s="4"/>
      <c r="CHO17" s="4"/>
      <c r="CHP17" s="4"/>
      <c r="CHV17" s="4"/>
      <c r="CHW17" s="4"/>
      <c r="CIC17" s="4"/>
      <c r="CID17" s="4"/>
      <c r="CIJ17" s="4"/>
      <c r="CIK17" s="4"/>
      <c r="CIQ17" s="4"/>
      <c r="CIR17" s="4"/>
      <c r="CIX17" s="4"/>
      <c r="CIY17" s="4"/>
      <c r="CJE17" s="4"/>
      <c r="CJF17" s="4"/>
      <c r="CJL17" s="4"/>
      <c r="CJM17" s="4"/>
      <c r="CJS17" s="4"/>
      <c r="CJT17" s="4"/>
      <c r="CJZ17" s="4"/>
      <c r="CKA17" s="4"/>
      <c r="CKG17" s="4"/>
      <c r="CKH17" s="4"/>
      <c r="CKN17" s="4"/>
      <c r="CKO17" s="4"/>
      <c r="CKU17" s="4"/>
      <c r="CKV17" s="4"/>
      <c r="CLB17" s="4"/>
      <c r="CLC17" s="4"/>
      <c r="CLI17" s="4"/>
      <c r="CLJ17" s="4"/>
      <c r="CLP17" s="4"/>
      <c r="CLQ17" s="4"/>
      <c r="CLW17" s="4"/>
      <c r="CLX17" s="4"/>
      <c r="CMD17" s="4"/>
      <c r="CME17" s="4"/>
      <c r="CMK17" s="4"/>
      <c r="CML17" s="4"/>
      <c r="CMR17" s="4"/>
      <c r="CMS17" s="4"/>
      <c r="CMY17" s="4"/>
      <c r="CMZ17" s="4"/>
      <c r="CNF17" s="4"/>
      <c r="CNG17" s="4"/>
      <c r="CNM17" s="4"/>
      <c r="CNN17" s="4"/>
      <c r="CNT17" s="4"/>
      <c r="CNU17" s="4"/>
      <c r="COA17" s="4"/>
      <c r="COB17" s="4"/>
      <c r="COH17" s="4"/>
      <c r="COI17" s="4"/>
      <c r="COO17" s="4"/>
      <c r="COP17" s="4"/>
      <c r="COV17" s="4"/>
      <c r="COW17" s="4"/>
      <c r="CPC17" s="4"/>
      <c r="CPD17" s="4"/>
      <c r="CPJ17" s="4"/>
      <c r="CPK17" s="4"/>
      <c r="CPQ17" s="4"/>
      <c r="CPR17" s="4"/>
      <c r="CPX17" s="4"/>
      <c r="CPY17" s="4"/>
      <c r="CQE17" s="4"/>
      <c r="CQF17" s="4"/>
      <c r="CQL17" s="4"/>
      <c r="CQM17" s="4"/>
      <c r="CQS17" s="4"/>
      <c r="CQT17" s="4"/>
      <c r="CQZ17" s="4"/>
      <c r="CRA17" s="4"/>
      <c r="CRG17" s="4"/>
      <c r="CRH17" s="4"/>
      <c r="CRN17" s="4"/>
      <c r="CRO17" s="4"/>
      <c r="CRU17" s="4"/>
      <c r="CRV17" s="4"/>
      <c r="CSB17" s="4"/>
      <c r="CSC17" s="4"/>
      <c r="CSI17" s="4"/>
      <c r="CSJ17" s="4"/>
      <c r="CSP17" s="4"/>
      <c r="CSQ17" s="4"/>
      <c r="CSW17" s="4"/>
      <c r="CSX17" s="4"/>
      <c r="CTD17" s="4"/>
      <c r="CTE17" s="4"/>
      <c r="CTK17" s="4"/>
      <c r="CTL17" s="4"/>
      <c r="CTR17" s="4"/>
      <c r="CTS17" s="4"/>
      <c r="CTY17" s="4"/>
      <c r="CTZ17" s="4"/>
      <c r="CUF17" s="4"/>
      <c r="CUG17" s="4"/>
      <c r="CUM17" s="4"/>
      <c r="CUN17" s="4"/>
      <c r="CUT17" s="4"/>
      <c r="CUU17" s="4"/>
      <c r="CVA17" s="4"/>
      <c r="CVB17" s="4"/>
      <c r="CVH17" s="4"/>
      <c r="CVI17" s="4"/>
      <c r="CVO17" s="4"/>
      <c r="CVP17" s="4"/>
      <c r="CVV17" s="4"/>
      <c r="CVW17" s="4"/>
      <c r="CWC17" s="4"/>
      <c r="CWD17" s="4"/>
      <c r="CWJ17" s="4"/>
      <c r="CWK17" s="4"/>
      <c r="CWQ17" s="4"/>
      <c r="CWR17" s="4"/>
      <c r="CWX17" s="4"/>
      <c r="CWY17" s="4"/>
      <c r="CXE17" s="4"/>
      <c r="CXF17" s="4"/>
      <c r="CXL17" s="4"/>
      <c r="CXM17" s="4"/>
      <c r="CXS17" s="4"/>
      <c r="CXT17" s="4"/>
      <c r="CXZ17" s="4"/>
      <c r="CYA17" s="4"/>
      <c r="CYG17" s="4"/>
      <c r="CYH17" s="4"/>
      <c r="CYN17" s="4"/>
      <c r="CYO17" s="4"/>
      <c r="CYU17" s="4"/>
      <c r="CYV17" s="4"/>
      <c r="CZB17" s="4"/>
      <c r="CZC17" s="4"/>
      <c r="CZI17" s="4"/>
      <c r="CZJ17" s="4"/>
      <c r="CZP17" s="4"/>
      <c r="CZQ17" s="4"/>
      <c r="CZW17" s="4"/>
      <c r="CZX17" s="4"/>
      <c r="DAD17" s="4"/>
      <c r="DAE17" s="4"/>
      <c r="DAK17" s="4"/>
      <c r="DAL17" s="4"/>
      <c r="DAR17" s="4"/>
      <c r="DAS17" s="4"/>
      <c r="DAY17" s="4"/>
      <c r="DAZ17" s="4"/>
      <c r="DBF17" s="4"/>
      <c r="DBG17" s="4"/>
      <c r="DBM17" s="4"/>
      <c r="DBN17" s="4"/>
      <c r="DBT17" s="4"/>
      <c r="DBU17" s="4"/>
      <c r="DCA17" s="4"/>
      <c r="DCB17" s="4"/>
      <c r="DCH17" s="4"/>
      <c r="DCI17" s="4"/>
      <c r="DCO17" s="4"/>
      <c r="DCP17" s="4"/>
      <c r="DCV17" s="4"/>
      <c r="DCW17" s="4"/>
      <c r="DDC17" s="4"/>
      <c r="DDD17" s="4"/>
      <c r="DDJ17" s="4"/>
      <c r="DDK17" s="4"/>
      <c r="DDQ17" s="4"/>
      <c r="DDR17" s="4"/>
      <c r="DDX17" s="4"/>
      <c r="DDY17" s="4"/>
      <c r="DEE17" s="4"/>
      <c r="DEF17" s="4"/>
      <c r="DEL17" s="4"/>
      <c r="DEM17" s="4"/>
      <c r="DES17" s="4"/>
      <c r="DET17" s="4"/>
      <c r="DEZ17" s="4"/>
      <c r="DFA17" s="4"/>
      <c r="DFG17" s="4"/>
      <c r="DFH17" s="4"/>
      <c r="DFN17" s="4"/>
      <c r="DFO17" s="4"/>
      <c r="DFU17" s="4"/>
      <c r="DFV17" s="4"/>
      <c r="DGB17" s="4"/>
      <c r="DGC17" s="4"/>
      <c r="DGI17" s="4"/>
      <c r="DGJ17" s="4"/>
      <c r="DGP17" s="4"/>
      <c r="DGQ17" s="4"/>
      <c r="DGW17" s="4"/>
      <c r="DGX17" s="4"/>
      <c r="DHD17" s="4"/>
      <c r="DHE17" s="4"/>
      <c r="DHK17" s="4"/>
      <c r="DHL17" s="4"/>
      <c r="DHR17" s="4"/>
      <c r="DHS17" s="4"/>
      <c r="DHY17" s="4"/>
      <c r="DHZ17" s="4"/>
      <c r="DIF17" s="4"/>
      <c r="DIG17" s="4"/>
      <c r="DIM17" s="4"/>
      <c r="DIN17" s="4"/>
      <c r="DIT17" s="4"/>
      <c r="DIU17" s="4"/>
      <c r="DJA17" s="4"/>
      <c r="DJB17" s="4"/>
      <c r="DJH17" s="4"/>
      <c r="DJI17" s="4"/>
      <c r="DJO17" s="4"/>
      <c r="DJP17" s="4"/>
      <c r="DJV17" s="4"/>
      <c r="DJW17" s="4"/>
      <c r="DKC17" s="4"/>
      <c r="DKD17" s="4"/>
      <c r="DKJ17" s="4"/>
      <c r="DKK17" s="4"/>
      <c r="DKQ17" s="4"/>
      <c r="DKR17" s="4"/>
      <c r="DKX17" s="4"/>
      <c r="DKY17" s="4"/>
      <c r="DLE17" s="4"/>
      <c r="DLF17" s="4"/>
      <c r="DLL17" s="4"/>
      <c r="DLM17" s="4"/>
      <c r="DLS17" s="4"/>
      <c r="DLT17" s="4"/>
      <c r="DLZ17" s="4"/>
      <c r="DMA17" s="4"/>
      <c r="DMG17" s="4"/>
      <c r="DMH17" s="4"/>
      <c r="DMN17" s="4"/>
      <c r="DMO17" s="4"/>
      <c r="DMU17" s="4"/>
      <c r="DMV17" s="4"/>
      <c r="DNB17" s="4"/>
      <c r="DNC17" s="4"/>
      <c r="DNI17" s="4"/>
      <c r="DNJ17" s="4"/>
      <c r="DNP17" s="4"/>
      <c r="DNQ17" s="4"/>
      <c r="DNW17" s="4"/>
      <c r="DNX17" s="4"/>
      <c r="DOD17" s="4"/>
      <c r="DOE17" s="4"/>
      <c r="DOK17" s="4"/>
      <c r="DOL17" s="4"/>
      <c r="DOR17" s="4"/>
      <c r="DOS17" s="4"/>
      <c r="DOY17" s="4"/>
      <c r="DOZ17" s="4"/>
      <c r="DPF17" s="4"/>
      <c r="DPG17" s="4"/>
      <c r="DPM17" s="4"/>
      <c r="DPN17" s="4"/>
      <c r="DPT17" s="4"/>
      <c r="DPU17" s="4"/>
      <c r="DQA17" s="4"/>
      <c r="DQB17" s="4"/>
      <c r="DQH17" s="4"/>
      <c r="DQI17" s="4"/>
      <c r="DQO17" s="4"/>
      <c r="DQP17" s="4"/>
      <c r="DQV17" s="4"/>
      <c r="DQW17" s="4"/>
      <c r="DRC17" s="4"/>
      <c r="DRD17" s="4"/>
      <c r="DRJ17" s="4"/>
      <c r="DRK17" s="4"/>
      <c r="DRQ17" s="4"/>
      <c r="DRR17" s="4"/>
      <c r="DRX17" s="4"/>
      <c r="DRY17" s="4"/>
      <c r="DSE17" s="4"/>
      <c r="DSF17" s="4"/>
      <c r="DSL17" s="4"/>
      <c r="DSM17" s="4"/>
      <c r="DSS17" s="4"/>
      <c r="DST17" s="4"/>
      <c r="DSZ17" s="4"/>
      <c r="DTA17" s="4"/>
      <c r="DTG17" s="4"/>
      <c r="DTH17" s="4"/>
      <c r="DTN17" s="4"/>
      <c r="DTO17" s="4"/>
      <c r="DTU17" s="4"/>
      <c r="DTV17" s="4"/>
      <c r="DUB17" s="4"/>
      <c r="DUC17" s="4"/>
      <c r="DUI17" s="4"/>
      <c r="DUJ17" s="4"/>
      <c r="DUP17" s="4"/>
      <c r="DUQ17" s="4"/>
      <c r="DUW17" s="4"/>
      <c r="DUX17" s="4"/>
      <c r="DVD17" s="4"/>
      <c r="DVE17" s="4"/>
      <c r="DVK17" s="4"/>
      <c r="DVL17" s="4"/>
      <c r="DVR17" s="4"/>
      <c r="DVS17" s="4"/>
      <c r="DVY17" s="4"/>
      <c r="DVZ17" s="4"/>
      <c r="DWF17" s="4"/>
      <c r="DWG17" s="4"/>
      <c r="DWM17" s="4"/>
      <c r="DWN17" s="4"/>
      <c r="DWT17" s="4"/>
      <c r="DWU17" s="4"/>
      <c r="DXA17" s="4"/>
      <c r="DXB17" s="4"/>
      <c r="DXH17" s="4"/>
      <c r="DXI17" s="4"/>
      <c r="DXO17" s="4"/>
      <c r="DXP17" s="4"/>
      <c r="DXV17" s="4"/>
      <c r="DXW17" s="4"/>
      <c r="DYC17" s="4"/>
      <c r="DYD17" s="4"/>
      <c r="DYJ17" s="4"/>
      <c r="DYK17" s="4"/>
      <c r="DYQ17" s="4"/>
      <c r="DYR17" s="4"/>
      <c r="DYX17" s="4"/>
      <c r="DYY17" s="4"/>
      <c r="DZE17" s="4"/>
      <c r="DZF17" s="4"/>
      <c r="DZL17" s="4"/>
      <c r="DZM17" s="4"/>
      <c r="DZS17" s="4"/>
      <c r="DZT17" s="4"/>
      <c r="DZZ17" s="4"/>
      <c r="EAA17" s="4"/>
      <c r="EAG17" s="4"/>
      <c r="EAH17" s="4"/>
      <c r="EAN17" s="4"/>
      <c r="EAO17" s="4"/>
      <c r="EAU17" s="4"/>
      <c r="EAV17" s="4"/>
      <c r="EBB17" s="4"/>
      <c r="EBC17" s="4"/>
      <c r="EBI17" s="4"/>
      <c r="EBJ17" s="4"/>
      <c r="EBP17" s="4"/>
      <c r="EBQ17" s="4"/>
      <c r="EBW17" s="4"/>
      <c r="EBX17" s="4"/>
      <c r="ECD17" s="4"/>
      <c r="ECE17" s="4"/>
      <c r="ECK17" s="4"/>
      <c r="ECL17" s="4"/>
      <c r="ECR17" s="4"/>
      <c r="ECS17" s="4"/>
      <c r="ECY17" s="4"/>
      <c r="ECZ17" s="4"/>
      <c r="EDF17" s="4"/>
      <c r="EDG17" s="4"/>
      <c r="EDM17" s="4"/>
      <c r="EDN17" s="4"/>
      <c r="EDT17" s="4"/>
      <c r="EDU17" s="4"/>
      <c r="EEA17" s="4"/>
      <c r="EEB17" s="4"/>
      <c r="EEH17" s="4"/>
      <c r="EEI17" s="4"/>
      <c r="EEO17" s="4"/>
      <c r="EEP17" s="4"/>
      <c r="EEV17" s="4"/>
      <c r="EEW17" s="4"/>
      <c r="EFC17" s="4"/>
      <c r="EFD17" s="4"/>
      <c r="EFJ17" s="4"/>
      <c r="EFK17" s="4"/>
      <c r="EFQ17" s="4"/>
      <c r="EFR17" s="4"/>
      <c r="EFX17" s="4"/>
      <c r="EFY17" s="4"/>
      <c r="EGE17" s="4"/>
      <c r="EGF17" s="4"/>
      <c r="EGL17" s="4"/>
      <c r="EGM17" s="4"/>
      <c r="EGS17" s="4"/>
      <c r="EGT17" s="4"/>
      <c r="EGZ17" s="4"/>
      <c r="EHA17" s="4"/>
      <c r="EHG17" s="4"/>
      <c r="EHH17" s="4"/>
      <c r="EHN17" s="4"/>
      <c r="EHO17" s="4"/>
      <c r="EHU17" s="4"/>
      <c r="EHV17" s="4"/>
      <c r="EIB17" s="4"/>
      <c r="EIC17" s="4"/>
      <c r="EII17" s="4"/>
      <c r="EIJ17" s="4"/>
      <c r="EIP17" s="4"/>
      <c r="EIQ17" s="4"/>
      <c r="EIW17" s="4"/>
      <c r="EIX17" s="4"/>
      <c r="EJD17" s="4"/>
      <c r="EJE17" s="4"/>
      <c r="EJK17" s="4"/>
      <c r="EJL17" s="4"/>
      <c r="EJR17" s="4"/>
      <c r="EJS17" s="4"/>
      <c r="EJY17" s="4"/>
      <c r="EJZ17" s="4"/>
      <c r="EKF17" s="4"/>
      <c r="EKG17" s="4"/>
      <c r="EKM17" s="4"/>
      <c r="EKN17" s="4"/>
      <c r="EKT17" s="4"/>
      <c r="EKU17" s="4"/>
      <c r="ELA17" s="4"/>
      <c r="ELB17" s="4"/>
      <c r="ELH17" s="4"/>
      <c r="ELI17" s="4"/>
      <c r="ELO17" s="4"/>
      <c r="ELP17" s="4"/>
      <c r="ELV17" s="4"/>
      <c r="ELW17" s="4"/>
      <c r="EMC17" s="4"/>
      <c r="EMD17" s="4"/>
      <c r="EMJ17" s="4"/>
      <c r="EMK17" s="4"/>
      <c r="EMQ17" s="4"/>
      <c r="EMR17" s="4"/>
      <c r="EMX17" s="4"/>
      <c r="EMY17" s="4"/>
      <c r="ENE17" s="4"/>
      <c r="ENF17" s="4"/>
      <c r="ENL17" s="4"/>
      <c r="ENM17" s="4"/>
      <c r="ENS17" s="4"/>
      <c r="ENT17" s="4"/>
      <c r="ENZ17" s="4"/>
      <c r="EOA17" s="4"/>
      <c r="EOG17" s="4"/>
      <c r="EOH17" s="4"/>
      <c r="EON17" s="4"/>
      <c r="EOO17" s="4"/>
      <c r="EOU17" s="4"/>
      <c r="EOV17" s="4"/>
      <c r="EPB17" s="4"/>
      <c r="EPC17" s="4"/>
      <c r="EPI17" s="4"/>
      <c r="EPJ17" s="4"/>
      <c r="EPP17" s="4"/>
      <c r="EPQ17" s="4"/>
      <c r="EPW17" s="4"/>
      <c r="EPX17" s="4"/>
      <c r="EQD17" s="4"/>
      <c r="EQE17" s="4"/>
      <c r="EQK17" s="4"/>
      <c r="EQL17" s="4"/>
      <c r="EQR17" s="4"/>
      <c r="EQS17" s="4"/>
      <c r="EQY17" s="4"/>
      <c r="EQZ17" s="4"/>
      <c r="ERF17" s="4"/>
      <c r="ERG17" s="4"/>
      <c r="ERM17" s="4"/>
      <c r="ERN17" s="4"/>
      <c r="ERT17" s="4"/>
      <c r="ERU17" s="4"/>
      <c r="ESA17" s="4"/>
      <c r="ESB17" s="4"/>
      <c r="ESH17" s="4"/>
      <c r="ESI17" s="4"/>
      <c r="ESO17" s="4"/>
      <c r="ESP17" s="4"/>
      <c r="ESV17" s="4"/>
      <c r="ESW17" s="4"/>
      <c r="ETC17" s="4"/>
      <c r="ETD17" s="4"/>
      <c r="ETJ17" s="4"/>
      <c r="ETK17" s="4"/>
      <c r="ETQ17" s="4"/>
      <c r="ETR17" s="4"/>
      <c r="ETX17" s="4"/>
      <c r="ETY17" s="4"/>
      <c r="EUE17" s="4"/>
      <c r="EUF17" s="4"/>
      <c r="EUL17" s="4"/>
      <c r="EUM17" s="4"/>
      <c r="EUS17" s="4"/>
      <c r="EUT17" s="4"/>
      <c r="EUZ17" s="4"/>
      <c r="EVA17" s="4"/>
      <c r="EVG17" s="4"/>
      <c r="EVH17" s="4"/>
      <c r="EVN17" s="4"/>
      <c r="EVO17" s="4"/>
      <c r="EVU17" s="4"/>
      <c r="EVV17" s="4"/>
      <c r="EWB17" s="4"/>
      <c r="EWC17" s="4"/>
      <c r="EWI17" s="4"/>
      <c r="EWJ17" s="4"/>
      <c r="EWP17" s="4"/>
      <c r="EWQ17" s="4"/>
      <c r="EWW17" s="4"/>
      <c r="EWX17" s="4"/>
      <c r="EXD17" s="4"/>
      <c r="EXE17" s="4"/>
      <c r="EXK17" s="4"/>
      <c r="EXL17" s="4"/>
      <c r="EXR17" s="4"/>
      <c r="EXS17" s="4"/>
      <c r="EXY17" s="4"/>
      <c r="EXZ17" s="4"/>
      <c r="EYF17" s="4"/>
      <c r="EYG17" s="4"/>
      <c r="EYM17" s="4"/>
      <c r="EYN17" s="4"/>
      <c r="EYT17" s="4"/>
      <c r="EYU17" s="4"/>
      <c r="EZA17" s="4"/>
      <c r="EZB17" s="4"/>
      <c r="EZH17" s="4"/>
      <c r="EZI17" s="4"/>
      <c r="EZO17" s="4"/>
      <c r="EZP17" s="4"/>
      <c r="EZV17" s="4"/>
      <c r="EZW17" s="4"/>
      <c r="FAC17" s="4"/>
      <c r="FAD17" s="4"/>
      <c r="FAJ17" s="4"/>
      <c r="FAK17" s="4"/>
      <c r="FAQ17" s="4"/>
      <c r="FAR17" s="4"/>
      <c r="FAX17" s="4"/>
      <c r="FAY17" s="4"/>
      <c r="FBE17" s="4"/>
      <c r="FBF17" s="4"/>
      <c r="FBL17" s="4"/>
      <c r="FBM17" s="4"/>
      <c r="FBS17" s="4"/>
      <c r="FBT17" s="4"/>
      <c r="FBZ17" s="4"/>
      <c r="FCA17" s="4"/>
      <c r="FCG17" s="4"/>
      <c r="FCH17" s="4"/>
      <c r="FCN17" s="4"/>
      <c r="FCO17" s="4"/>
      <c r="FCU17" s="4"/>
      <c r="FCV17" s="4"/>
      <c r="FDB17" s="4"/>
      <c r="FDC17" s="4"/>
      <c r="FDI17" s="4"/>
      <c r="FDJ17" s="4"/>
      <c r="FDP17" s="4"/>
      <c r="FDQ17" s="4"/>
      <c r="FDW17" s="4"/>
      <c r="FDX17" s="4"/>
      <c r="FED17" s="4"/>
      <c r="FEE17" s="4"/>
      <c r="FEK17" s="4"/>
      <c r="FEL17" s="4"/>
      <c r="FER17" s="4"/>
      <c r="FES17" s="4"/>
      <c r="FEY17" s="4"/>
      <c r="FEZ17" s="4"/>
      <c r="FFF17" s="4"/>
      <c r="FFG17" s="4"/>
      <c r="FFM17" s="4"/>
      <c r="FFN17" s="4"/>
      <c r="FFT17" s="4"/>
      <c r="FFU17" s="4"/>
      <c r="FGA17" s="4"/>
      <c r="FGB17" s="4"/>
      <c r="FGH17" s="4"/>
      <c r="FGI17" s="4"/>
      <c r="FGO17" s="4"/>
      <c r="FGP17" s="4"/>
      <c r="FGV17" s="4"/>
      <c r="FGW17" s="4"/>
      <c r="FHC17" s="4"/>
      <c r="FHD17" s="4"/>
      <c r="FHJ17" s="4"/>
      <c r="FHK17" s="4"/>
      <c r="FHQ17" s="4"/>
      <c r="FHR17" s="4"/>
      <c r="FHX17" s="4"/>
      <c r="FHY17" s="4"/>
      <c r="FIE17" s="4"/>
      <c r="FIF17" s="4"/>
      <c r="FIL17" s="4"/>
      <c r="FIM17" s="4"/>
      <c r="FIS17" s="4"/>
      <c r="FIT17" s="4"/>
      <c r="FIZ17" s="4"/>
      <c r="FJA17" s="4"/>
      <c r="FJG17" s="4"/>
      <c r="FJH17" s="4"/>
      <c r="FJN17" s="4"/>
      <c r="FJO17" s="4"/>
      <c r="FJU17" s="4"/>
      <c r="FJV17" s="4"/>
      <c r="FKB17" s="4"/>
      <c r="FKC17" s="4"/>
      <c r="FKI17" s="4"/>
      <c r="FKJ17" s="4"/>
      <c r="FKP17" s="4"/>
      <c r="FKQ17" s="4"/>
      <c r="FKW17" s="4"/>
      <c r="FKX17" s="4"/>
      <c r="FLD17" s="4"/>
      <c r="FLE17" s="4"/>
      <c r="FLK17" s="4"/>
      <c r="FLL17" s="4"/>
      <c r="FLR17" s="4"/>
      <c r="FLS17" s="4"/>
      <c r="FLY17" s="4"/>
      <c r="FLZ17" s="4"/>
      <c r="FMF17" s="4"/>
      <c r="FMG17" s="4"/>
      <c r="FMM17" s="4"/>
      <c r="FMN17" s="4"/>
      <c r="FMT17" s="4"/>
      <c r="FMU17" s="4"/>
      <c r="FNA17" s="4"/>
      <c r="FNB17" s="4"/>
      <c r="FNH17" s="4"/>
      <c r="FNI17" s="4"/>
      <c r="FNO17" s="4"/>
      <c r="FNP17" s="4"/>
      <c r="FNV17" s="4"/>
      <c r="FNW17" s="4"/>
      <c r="FOC17" s="4"/>
      <c r="FOD17" s="4"/>
      <c r="FOJ17" s="4"/>
      <c r="FOK17" s="4"/>
      <c r="FOQ17" s="4"/>
      <c r="FOR17" s="4"/>
      <c r="FOX17" s="4"/>
      <c r="FOY17" s="4"/>
      <c r="FPE17" s="4"/>
      <c r="FPF17" s="4"/>
      <c r="FPL17" s="4"/>
      <c r="FPM17" s="4"/>
      <c r="FPS17" s="4"/>
      <c r="FPT17" s="4"/>
      <c r="FPZ17" s="4"/>
      <c r="FQA17" s="4"/>
      <c r="FQG17" s="4"/>
      <c r="FQH17" s="4"/>
      <c r="FQN17" s="4"/>
      <c r="FQO17" s="4"/>
      <c r="FQU17" s="4"/>
      <c r="FQV17" s="4"/>
      <c r="FRB17" s="4"/>
      <c r="FRC17" s="4"/>
      <c r="FRI17" s="4"/>
      <c r="FRJ17" s="4"/>
      <c r="FRP17" s="4"/>
      <c r="FRQ17" s="4"/>
      <c r="FRW17" s="4"/>
      <c r="FRX17" s="4"/>
      <c r="FSD17" s="4"/>
      <c r="FSE17" s="4"/>
      <c r="FSK17" s="4"/>
      <c r="FSL17" s="4"/>
      <c r="FSR17" s="4"/>
      <c r="FSS17" s="4"/>
      <c r="FSY17" s="4"/>
      <c r="FSZ17" s="4"/>
      <c r="FTF17" s="4"/>
      <c r="FTG17" s="4"/>
      <c r="FTM17" s="4"/>
      <c r="FTN17" s="4"/>
      <c r="FTT17" s="4"/>
      <c r="FTU17" s="4"/>
      <c r="FUA17" s="4"/>
      <c r="FUB17" s="4"/>
      <c r="FUH17" s="4"/>
      <c r="FUI17" s="4"/>
      <c r="FUO17" s="4"/>
      <c r="FUP17" s="4"/>
      <c r="FUV17" s="4"/>
      <c r="FUW17" s="4"/>
      <c r="FVC17" s="4"/>
      <c r="FVD17" s="4"/>
      <c r="FVJ17" s="4"/>
      <c r="FVK17" s="4"/>
      <c r="FVQ17" s="4"/>
      <c r="FVR17" s="4"/>
      <c r="FVX17" s="4"/>
      <c r="FVY17" s="4"/>
      <c r="FWE17" s="4"/>
      <c r="FWF17" s="4"/>
      <c r="FWL17" s="4"/>
      <c r="FWM17" s="4"/>
      <c r="FWS17" s="4"/>
      <c r="FWT17" s="4"/>
      <c r="FWZ17" s="4"/>
      <c r="FXA17" s="4"/>
      <c r="FXG17" s="4"/>
      <c r="FXH17" s="4"/>
      <c r="FXN17" s="4"/>
      <c r="FXO17" s="4"/>
      <c r="FXU17" s="4"/>
      <c r="FXV17" s="4"/>
      <c r="FYB17" s="4"/>
      <c r="FYC17" s="4"/>
      <c r="FYI17" s="4"/>
      <c r="FYJ17" s="4"/>
      <c r="FYP17" s="4"/>
      <c r="FYQ17" s="4"/>
      <c r="FYW17" s="4"/>
      <c r="FYX17" s="4"/>
      <c r="FZD17" s="4"/>
      <c r="FZE17" s="4"/>
      <c r="FZK17" s="4"/>
      <c r="FZL17" s="4"/>
      <c r="FZR17" s="4"/>
      <c r="FZS17" s="4"/>
      <c r="FZY17" s="4"/>
      <c r="FZZ17" s="4"/>
      <c r="GAF17" s="4"/>
      <c r="GAG17" s="4"/>
      <c r="GAM17" s="4"/>
      <c r="GAN17" s="4"/>
      <c r="GAT17" s="4"/>
      <c r="GAU17" s="4"/>
      <c r="GBA17" s="4"/>
      <c r="GBB17" s="4"/>
      <c r="GBH17" s="4"/>
      <c r="GBI17" s="4"/>
      <c r="GBO17" s="4"/>
      <c r="GBP17" s="4"/>
      <c r="GBV17" s="4"/>
      <c r="GBW17" s="4"/>
      <c r="GCC17" s="4"/>
      <c r="GCD17" s="4"/>
      <c r="GCJ17" s="4"/>
      <c r="GCK17" s="4"/>
      <c r="GCQ17" s="4"/>
      <c r="GCR17" s="4"/>
      <c r="GCX17" s="4"/>
      <c r="GCY17" s="4"/>
      <c r="GDE17" s="4"/>
      <c r="GDF17" s="4"/>
      <c r="GDL17" s="4"/>
      <c r="GDM17" s="4"/>
      <c r="GDS17" s="4"/>
      <c r="GDT17" s="4"/>
      <c r="GDZ17" s="4"/>
      <c r="GEA17" s="4"/>
      <c r="GEG17" s="4"/>
      <c r="GEH17" s="4"/>
      <c r="GEN17" s="4"/>
      <c r="GEO17" s="4"/>
      <c r="GEU17" s="4"/>
      <c r="GEV17" s="4"/>
      <c r="GFB17" s="4"/>
      <c r="GFC17" s="4"/>
      <c r="GFI17" s="4"/>
      <c r="GFJ17" s="4"/>
      <c r="GFP17" s="4"/>
      <c r="GFQ17" s="4"/>
      <c r="GFW17" s="4"/>
      <c r="GFX17" s="4"/>
      <c r="GGD17" s="4"/>
      <c r="GGE17" s="4"/>
      <c r="GGK17" s="4"/>
      <c r="GGL17" s="4"/>
      <c r="GGR17" s="4"/>
      <c r="GGS17" s="4"/>
      <c r="GGY17" s="4"/>
      <c r="GGZ17" s="4"/>
      <c r="GHF17" s="4"/>
      <c r="GHG17" s="4"/>
      <c r="GHM17" s="4"/>
      <c r="GHN17" s="4"/>
      <c r="GHT17" s="4"/>
      <c r="GHU17" s="4"/>
      <c r="GIA17" s="4"/>
      <c r="GIB17" s="4"/>
      <c r="GIH17" s="4"/>
      <c r="GII17" s="4"/>
      <c r="GIO17" s="4"/>
      <c r="GIP17" s="4"/>
      <c r="GIV17" s="4"/>
      <c r="GIW17" s="4"/>
      <c r="GJC17" s="4"/>
      <c r="GJD17" s="4"/>
      <c r="GJJ17" s="4"/>
      <c r="GJK17" s="4"/>
      <c r="GJQ17" s="4"/>
      <c r="GJR17" s="4"/>
      <c r="GJX17" s="4"/>
      <c r="GJY17" s="4"/>
      <c r="GKE17" s="4"/>
      <c r="GKF17" s="4"/>
      <c r="GKL17" s="4"/>
      <c r="GKM17" s="4"/>
      <c r="GKS17" s="4"/>
      <c r="GKT17" s="4"/>
      <c r="GKZ17" s="4"/>
      <c r="GLA17" s="4"/>
      <c r="GLG17" s="4"/>
      <c r="GLH17" s="4"/>
      <c r="GLN17" s="4"/>
      <c r="GLO17" s="4"/>
      <c r="GLU17" s="4"/>
      <c r="GLV17" s="4"/>
      <c r="GMB17" s="4"/>
      <c r="GMC17" s="4"/>
      <c r="GMI17" s="4"/>
      <c r="GMJ17" s="4"/>
      <c r="GMP17" s="4"/>
      <c r="GMQ17" s="4"/>
      <c r="GMW17" s="4"/>
      <c r="GMX17" s="4"/>
      <c r="GND17" s="4"/>
      <c r="GNE17" s="4"/>
      <c r="GNK17" s="4"/>
      <c r="GNL17" s="4"/>
      <c r="GNR17" s="4"/>
      <c r="GNS17" s="4"/>
      <c r="GNY17" s="4"/>
      <c r="GNZ17" s="4"/>
      <c r="GOF17" s="4"/>
      <c r="GOG17" s="4"/>
      <c r="GOM17" s="4"/>
      <c r="GON17" s="4"/>
      <c r="GOT17" s="4"/>
      <c r="GOU17" s="4"/>
      <c r="GPA17" s="4"/>
      <c r="GPB17" s="4"/>
      <c r="GPH17" s="4"/>
      <c r="GPI17" s="4"/>
      <c r="GPO17" s="4"/>
      <c r="GPP17" s="4"/>
      <c r="GPV17" s="4"/>
      <c r="GPW17" s="4"/>
      <c r="GQC17" s="4"/>
      <c r="GQD17" s="4"/>
      <c r="GQJ17" s="4"/>
      <c r="GQK17" s="4"/>
      <c r="GQQ17" s="4"/>
      <c r="GQR17" s="4"/>
      <c r="GQX17" s="4"/>
      <c r="GQY17" s="4"/>
      <c r="GRE17" s="4"/>
      <c r="GRF17" s="4"/>
      <c r="GRL17" s="4"/>
      <c r="GRM17" s="4"/>
      <c r="GRS17" s="4"/>
      <c r="GRT17" s="4"/>
      <c r="GRZ17" s="4"/>
      <c r="GSA17" s="4"/>
      <c r="GSG17" s="4"/>
      <c r="GSH17" s="4"/>
      <c r="GSN17" s="4"/>
      <c r="GSO17" s="4"/>
      <c r="GSU17" s="4"/>
      <c r="GSV17" s="4"/>
      <c r="GTB17" s="4"/>
      <c r="GTC17" s="4"/>
      <c r="GTI17" s="4"/>
      <c r="GTJ17" s="4"/>
      <c r="GTP17" s="4"/>
      <c r="GTQ17" s="4"/>
      <c r="GTW17" s="4"/>
      <c r="GTX17" s="4"/>
      <c r="GUD17" s="4"/>
      <c r="GUE17" s="4"/>
      <c r="GUK17" s="4"/>
      <c r="GUL17" s="4"/>
      <c r="GUR17" s="4"/>
      <c r="GUS17" s="4"/>
      <c r="GUY17" s="4"/>
      <c r="GUZ17" s="4"/>
      <c r="GVF17" s="4"/>
      <c r="GVG17" s="4"/>
      <c r="GVM17" s="4"/>
      <c r="GVN17" s="4"/>
      <c r="GVT17" s="4"/>
      <c r="GVU17" s="4"/>
      <c r="GWA17" s="4"/>
      <c r="GWB17" s="4"/>
      <c r="GWH17" s="4"/>
      <c r="GWI17" s="4"/>
      <c r="GWO17" s="4"/>
      <c r="GWP17" s="4"/>
      <c r="GWV17" s="4"/>
      <c r="GWW17" s="4"/>
      <c r="GXC17" s="4"/>
      <c r="GXD17" s="4"/>
      <c r="GXJ17" s="4"/>
      <c r="GXK17" s="4"/>
      <c r="GXQ17" s="4"/>
      <c r="GXR17" s="4"/>
      <c r="GXX17" s="4"/>
      <c r="GXY17" s="4"/>
      <c r="GYE17" s="4"/>
      <c r="GYF17" s="4"/>
      <c r="GYL17" s="4"/>
      <c r="GYM17" s="4"/>
      <c r="GYS17" s="4"/>
      <c r="GYT17" s="4"/>
      <c r="GYZ17" s="4"/>
      <c r="GZA17" s="4"/>
      <c r="GZG17" s="4"/>
      <c r="GZH17" s="4"/>
      <c r="GZN17" s="4"/>
      <c r="GZO17" s="4"/>
      <c r="GZU17" s="4"/>
      <c r="GZV17" s="4"/>
      <c r="HAB17" s="4"/>
      <c r="HAC17" s="4"/>
      <c r="HAI17" s="4"/>
      <c r="HAJ17" s="4"/>
      <c r="HAP17" s="4"/>
      <c r="HAQ17" s="4"/>
      <c r="HAW17" s="4"/>
      <c r="HAX17" s="4"/>
      <c r="HBD17" s="4"/>
      <c r="HBE17" s="4"/>
      <c r="HBK17" s="4"/>
      <c r="HBL17" s="4"/>
      <c r="HBR17" s="4"/>
      <c r="HBS17" s="4"/>
      <c r="HBY17" s="4"/>
      <c r="HBZ17" s="4"/>
      <c r="HCF17" s="4"/>
      <c r="HCG17" s="4"/>
      <c r="HCM17" s="4"/>
      <c r="HCN17" s="4"/>
      <c r="HCT17" s="4"/>
      <c r="HCU17" s="4"/>
      <c r="HDA17" s="4"/>
      <c r="HDB17" s="4"/>
      <c r="HDH17" s="4"/>
      <c r="HDI17" s="4"/>
      <c r="HDO17" s="4"/>
      <c r="HDP17" s="4"/>
      <c r="HDV17" s="4"/>
      <c r="HDW17" s="4"/>
      <c r="HEC17" s="4"/>
      <c r="HED17" s="4"/>
      <c r="HEJ17" s="4"/>
      <c r="HEK17" s="4"/>
      <c r="HEQ17" s="4"/>
      <c r="HER17" s="4"/>
      <c r="HEX17" s="4"/>
      <c r="HEY17" s="4"/>
      <c r="HFE17" s="4"/>
      <c r="HFF17" s="4"/>
      <c r="HFL17" s="4"/>
      <c r="HFM17" s="4"/>
      <c r="HFS17" s="4"/>
      <c r="HFT17" s="4"/>
      <c r="HFZ17" s="4"/>
      <c r="HGA17" s="4"/>
      <c r="HGG17" s="4"/>
      <c r="HGH17" s="4"/>
      <c r="HGN17" s="4"/>
      <c r="HGO17" s="4"/>
      <c r="HGU17" s="4"/>
      <c r="HGV17" s="4"/>
      <c r="HHB17" s="4"/>
      <c r="HHC17" s="4"/>
      <c r="HHI17" s="4"/>
      <c r="HHJ17" s="4"/>
      <c r="HHP17" s="4"/>
      <c r="HHQ17" s="4"/>
      <c r="HHW17" s="4"/>
      <c r="HHX17" s="4"/>
      <c r="HID17" s="4"/>
      <c r="HIE17" s="4"/>
      <c r="HIK17" s="4"/>
      <c r="HIL17" s="4"/>
      <c r="HIR17" s="4"/>
      <c r="HIS17" s="4"/>
      <c r="HIY17" s="4"/>
      <c r="HIZ17" s="4"/>
      <c r="HJF17" s="4"/>
      <c r="HJG17" s="4"/>
      <c r="HJM17" s="4"/>
      <c r="HJN17" s="4"/>
      <c r="HJT17" s="4"/>
      <c r="HJU17" s="4"/>
      <c r="HKA17" s="4"/>
      <c r="HKB17" s="4"/>
      <c r="HKH17" s="4"/>
      <c r="HKI17" s="4"/>
      <c r="HKO17" s="4"/>
      <c r="HKP17" s="4"/>
      <c r="HKV17" s="4"/>
      <c r="HKW17" s="4"/>
      <c r="HLC17" s="4"/>
      <c r="HLD17" s="4"/>
      <c r="HLJ17" s="4"/>
      <c r="HLK17" s="4"/>
      <c r="HLQ17" s="4"/>
      <c r="HLR17" s="4"/>
      <c r="HLX17" s="4"/>
      <c r="HLY17" s="4"/>
      <c r="HME17" s="4"/>
      <c r="HMF17" s="4"/>
      <c r="HML17" s="4"/>
      <c r="HMM17" s="4"/>
      <c r="HMS17" s="4"/>
      <c r="HMT17" s="4"/>
      <c r="HMZ17" s="4"/>
      <c r="HNA17" s="4"/>
      <c r="HNG17" s="4"/>
      <c r="HNH17" s="4"/>
      <c r="HNN17" s="4"/>
      <c r="HNO17" s="4"/>
      <c r="HNU17" s="4"/>
      <c r="HNV17" s="4"/>
      <c r="HOB17" s="4"/>
      <c r="HOC17" s="4"/>
      <c r="HOI17" s="4"/>
      <c r="HOJ17" s="4"/>
      <c r="HOP17" s="4"/>
      <c r="HOQ17" s="4"/>
      <c r="HOW17" s="4"/>
      <c r="HOX17" s="4"/>
      <c r="HPD17" s="4"/>
      <c r="HPE17" s="4"/>
      <c r="HPK17" s="4"/>
      <c r="HPL17" s="4"/>
      <c r="HPR17" s="4"/>
      <c r="HPS17" s="4"/>
      <c r="HPY17" s="4"/>
      <c r="HPZ17" s="4"/>
      <c r="HQF17" s="4"/>
      <c r="HQG17" s="4"/>
      <c r="HQM17" s="4"/>
      <c r="HQN17" s="4"/>
      <c r="HQT17" s="4"/>
      <c r="HQU17" s="4"/>
      <c r="HRA17" s="4"/>
      <c r="HRB17" s="4"/>
      <c r="HRH17" s="4"/>
      <c r="HRI17" s="4"/>
      <c r="HRO17" s="4"/>
      <c r="HRP17" s="4"/>
      <c r="HRV17" s="4"/>
      <c r="HRW17" s="4"/>
      <c r="HSC17" s="4"/>
      <c r="HSD17" s="4"/>
      <c r="HSJ17" s="4"/>
      <c r="HSK17" s="4"/>
      <c r="HSQ17" s="4"/>
      <c r="HSR17" s="4"/>
      <c r="HSX17" s="4"/>
      <c r="HSY17" s="4"/>
      <c r="HTE17" s="4"/>
      <c r="HTF17" s="4"/>
      <c r="HTL17" s="4"/>
      <c r="HTM17" s="4"/>
      <c r="HTS17" s="4"/>
      <c r="HTT17" s="4"/>
      <c r="HTZ17" s="4"/>
      <c r="HUA17" s="4"/>
      <c r="HUG17" s="4"/>
      <c r="HUH17" s="4"/>
      <c r="HUN17" s="4"/>
      <c r="HUO17" s="4"/>
      <c r="HUU17" s="4"/>
      <c r="HUV17" s="4"/>
      <c r="HVB17" s="4"/>
      <c r="HVC17" s="4"/>
      <c r="HVI17" s="4"/>
      <c r="HVJ17" s="4"/>
      <c r="HVP17" s="4"/>
      <c r="HVQ17" s="4"/>
      <c r="HVW17" s="4"/>
      <c r="HVX17" s="4"/>
      <c r="HWD17" s="4"/>
      <c r="HWE17" s="4"/>
      <c r="HWK17" s="4"/>
      <c r="HWL17" s="4"/>
      <c r="HWR17" s="4"/>
      <c r="HWS17" s="4"/>
      <c r="HWY17" s="4"/>
      <c r="HWZ17" s="4"/>
      <c r="HXF17" s="4"/>
      <c r="HXG17" s="4"/>
      <c r="HXM17" s="4"/>
      <c r="HXN17" s="4"/>
      <c r="HXT17" s="4"/>
      <c r="HXU17" s="4"/>
      <c r="HYA17" s="4"/>
      <c r="HYB17" s="4"/>
      <c r="HYH17" s="4"/>
      <c r="HYI17" s="4"/>
      <c r="HYO17" s="4"/>
      <c r="HYP17" s="4"/>
      <c r="HYV17" s="4"/>
      <c r="HYW17" s="4"/>
      <c r="HZC17" s="4"/>
      <c r="HZD17" s="4"/>
      <c r="HZJ17" s="4"/>
      <c r="HZK17" s="4"/>
      <c r="HZQ17" s="4"/>
      <c r="HZR17" s="4"/>
      <c r="HZX17" s="4"/>
      <c r="HZY17" s="4"/>
      <c r="IAE17" s="4"/>
      <c r="IAF17" s="4"/>
      <c r="IAL17" s="4"/>
      <c r="IAM17" s="4"/>
      <c r="IAS17" s="4"/>
      <c r="IAT17" s="4"/>
      <c r="IAZ17" s="4"/>
      <c r="IBA17" s="4"/>
      <c r="IBG17" s="4"/>
      <c r="IBH17" s="4"/>
      <c r="IBN17" s="4"/>
      <c r="IBO17" s="4"/>
      <c r="IBU17" s="4"/>
      <c r="IBV17" s="4"/>
      <c r="ICB17" s="4"/>
      <c r="ICC17" s="4"/>
      <c r="ICI17" s="4"/>
      <c r="ICJ17" s="4"/>
      <c r="ICP17" s="4"/>
      <c r="ICQ17" s="4"/>
      <c r="ICW17" s="4"/>
      <c r="ICX17" s="4"/>
      <c r="IDD17" s="4"/>
      <c r="IDE17" s="4"/>
      <c r="IDK17" s="4"/>
      <c r="IDL17" s="4"/>
      <c r="IDR17" s="4"/>
      <c r="IDS17" s="4"/>
      <c r="IDY17" s="4"/>
      <c r="IDZ17" s="4"/>
      <c r="IEF17" s="4"/>
      <c r="IEG17" s="4"/>
      <c r="IEM17" s="4"/>
      <c r="IEN17" s="4"/>
      <c r="IET17" s="4"/>
      <c r="IEU17" s="4"/>
      <c r="IFA17" s="4"/>
      <c r="IFB17" s="4"/>
      <c r="IFH17" s="4"/>
      <c r="IFI17" s="4"/>
      <c r="IFO17" s="4"/>
      <c r="IFP17" s="4"/>
      <c r="IFV17" s="4"/>
      <c r="IFW17" s="4"/>
      <c r="IGC17" s="4"/>
      <c r="IGD17" s="4"/>
      <c r="IGJ17" s="4"/>
      <c r="IGK17" s="4"/>
      <c r="IGQ17" s="4"/>
      <c r="IGR17" s="4"/>
      <c r="IGX17" s="4"/>
      <c r="IGY17" s="4"/>
      <c r="IHE17" s="4"/>
      <c r="IHF17" s="4"/>
      <c r="IHL17" s="4"/>
      <c r="IHM17" s="4"/>
      <c r="IHS17" s="4"/>
      <c r="IHT17" s="4"/>
      <c r="IHZ17" s="4"/>
      <c r="IIA17" s="4"/>
      <c r="IIG17" s="4"/>
      <c r="IIH17" s="4"/>
      <c r="IIN17" s="4"/>
      <c r="IIO17" s="4"/>
      <c r="IIU17" s="4"/>
      <c r="IIV17" s="4"/>
      <c r="IJB17" s="4"/>
      <c r="IJC17" s="4"/>
      <c r="IJI17" s="4"/>
      <c r="IJJ17" s="4"/>
      <c r="IJP17" s="4"/>
      <c r="IJQ17" s="4"/>
      <c r="IJW17" s="4"/>
      <c r="IJX17" s="4"/>
      <c r="IKD17" s="4"/>
      <c r="IKE17" s="4"/>
      <c r="IKK17" s="4"/>
      <c r="IKL17" s="4"/>
      <c r="IKR17" s="4"/>
      <c r="IKS17" s="4"/>
      <c r="IKY17" s="4"/>
      <c r="IKZ17" s="4"/>
      <c r="ILF17" s="4"/>
      <c r="ILG17" s="4"/>
      <c r="ILM17" s="4"/>
      <c r="ILN17" s="4"/>
      <c r="ILT17" s="4"/>
      <c r="ILU17" s="4"/>
      <c r="IMA17" s="4"/>
      <c r="IMB17" s="4"/>
      <c r="IMH17" s="4"/>
      <c r="IMI17" s="4"/>
      <c r="IMO17" s="4"/>
      <c r="IMP17" s="4"/>
      <c r="IMV17" s="4"/>
      <c r="IMW17" s="4"/>
      <c r="INC17" s="4"/>
      <c r="IND17" s="4"/>
      <c r="INJ17" s="4"/>
      <c r="INK17" s="4"/>
      <c r="INQ17" s="4"/>
      <c r="INR17" s="4"/>
      <c r="INX17" s="4"/>
      <c r="INY17" s="4"/>
      <c r="IOE17" s="4"/>
      <c r="IOF17" s="4"/>
      <c r="IOL17" s="4"/>
      <c r="IOM17" s="4"/>
      <c r="IOS17" s="4"/>
      <c r="IOT17" s="4"/>
      <c r="IOZ17" s="4"/>
      <c r="IPA17" s="4"/>
      <c r="IPG17" s="4"/>
      <c r="IPH17" s="4"/>
      <c r="IPN17" s="4"/>
      <c r="IPO17" s="4"/>
      <c r="IPU17" s="4"/>
      <c r="IPV17" s="4"/>
      <c r="IQB17" s="4"/>
      <c r="IQC17" s="4"/>
      <c r="IQI17" s="4"/>
      <c r="IQJ17" s="4"/>
      <c r="IQP17" s="4"/>
      <c r="IQQ17" s="4"/>
      <c r="IQW17" s="4"/>
      <c r="IQX17" s="4"/>
      <c r="IRD17" s="4"/>
      <c r="IRE17" s="4"/>
      <c r="IRK17" s="4"/>
      <c r="IRL17" s="4"/>
      <c r="IRR17" s="4"/>
      <c r="IRS17" s="4"/>
      <c r="IRY17" s="4"/>
      <c r="IRZ17" s="4"/>
      <c r="ISF17" s="4"/>
      <c r="ISG17" s="4"/>
      <c r="ISM17" s="4"/>
      <c r="ISN17" s="4"/>
      <c r="IST17" s="4"/>
      <c r="ISU17" s="4"/>
      <c r="ITA17" s="4"/>
      <c r="ITB17" s="4"/>
      <c r="ITH17" s="4"/>
      <c r="ITI17" s="4"/>
      <c r="ITO17" s="4"/>
      <c r="ITP17" s="4"/>
      <c r="ITV17" s="4"/>
      <c r="ITW17" s="4"/>
      <c r="IUC17" s="4"/>
      <c r="IUD17" s="4"/>
      <c r="IUJ17" s="4"/>
      <c r="IUK17" s="4"/>
      <c r="IUQ17" s="4"/>
      <c r="IUR17" s="4"/>
      <c r="IUX17" s="4"/>
      <c r="IUY17" s="4"/>
      <c r="IVE17" s="4"/>
      <c r="IVF17" s="4"/>
      <c r="IVL17" s="4"/>
      <c r="IVM17" s="4"/>
      <c r="IVS17" s="4"/>
      <c r="IVT17" s="4"/>
      <c r="IVZ17" s="4"/>
      <c r="IWA17" s="4"/>
      <c r="IWG17" s="4"/>
      <c r="IWH17" s="4"/>
      <c r="IWN17" s="4"/>
      <c r="IWO17" s="4"/>
      <c r="IWU17" s="4"/>
      <c r="IWV17" s="4"/>
      <c r="IXB17" s="4"/>
      <c r="IXC17" s="4"/>
      <c r="IXI17" s="4"/>
      <c r="IXJ17" s="4"/>
      <c r="IXP17" s="4"/>
      <c r="IXQ17" s="4"/>
      <c r="IXW17" s="4"/>
      <c r="IXX17" s="4"/>
      <c r="IYD17" s="4"/>
      <c r="IYE17" s="4"/>
      <c r="IYK17" s="4"/>
      <c r="IYL17" s="4"/>
      <c r="IYR17" s="4"/>
      <c r="IYS17" s="4"/>
      <c r="IYY17" s="4"/>
      <c r="IYZ17" s="4"/>
      <c r="IZF17" s="4"/>
      <c r="IZG17" s="4"/>
      <c r="IZM17" s="4"/>
      <c r="IZN17" s="4"/>
      <c r="IZT17" s="4"/>
      <c r="IZU17" s="4"/>
      <c r="JAA17" s="4"/>
      <c r="JAB17" s="4"/>
      <c r="JAH17" s="4"/>
      <c r="JAI17" s="4"/>
      <c r="JAO17" s="4"/>
      <c r="JAP17" s="4"/>
      <c r="JAV17" s="4"/>
      <c r="JAW17" s="4"/>
      <c r="JBC17" s="4"/>
      <c r="JBD17" s="4"/>
      <c r="JBJ17" s="4"/>
      <c r="JBK17" s="4"/>
      <c r="JBQ17" s="4"/>
      <c r="JBR17" s="4"/>
      <c r="JBX17" s="4"/>
      <c r="JBY17" s="4"/>
      <c r="JCE17" s="4"/>
      <c r="JCF17" s="4"/>
      <c r="JCL17" s="4"/>
      <c r="JCM17" s="4"/>
      <c r="JCS17" s="4"/>
      <c r="JCT17" s="4"/>
      <c r="JCZ17" s="4"/>
      <c r="JDA17" s="4"/>
      <c r="JDG17" s="4"/>
      <c r="JDH17" s="4"/>
      <c r="JDN17" s="4"/>
      <c r="JDO17" s="4"/>
      <c r="JDU17" s="4"/>
      <c r="JDV17" s="4"/>
      <c r="JEB17" s="4"/>
      <c r="JEC17" s="4"/>
      <c r="JEI17" s="4"/>
      <c r="JEJ17" s="4"/>
      <c r="JEP17" s="4"/>
      <c r="JEQ17" s="4"/>
      <c r="JEW17" s="4"/>
      <c r="JEX17" s="4"/>
      <c r="JFD17" s="4"/>
      <c r="JFE17" s="4"/>
      <c r="JFK17" s="4"/>
      <c r="JFL17" s="4"/>
      <c r="JFR17" s="4"/>
      <c r="JFS17" s="4"/>
      <c r="JFY17" s="4"/>
      <c r="JFZ17" s="4"/>
      <c r="JGF17" s="4"/>
      <c r="JGG17" s="4"/>
      <c r="JGM17" s="4"/>
      <c r="JGN17" s="4"/>
      <c r="JGT17" s="4"/>
      <c r="JGU17" s="4"/>
      <c r="JHA17" s="4"/>
      <c r="JHB17" s="4"/>
      <c r="JHH17" s="4"/>
      <c r="JHI17" s="4"/>
      <c r="JHO17" s="4"/>
      <c r="JHP17" s="4"/>
      <c r="JHV17" s="4"/>
      <c r="JHW17" s="4"/>
      <c r="JIC17" s="4"/>
      <c r="JID17" s="4"/>
      <c r="JIJ17" s="4"/>
      <c r="JIK17" s="4"/>
      <c r="JIQ17" s="4"/>
      <c r="JIR17" s="4"/>
      <c r="JIX17" s="4"/>
      <c r="JIY17" s="4"/>
      <c r="JJE17" s="4"/>
      <c r="JJF17" s="4"/>
      <c r="JJL17" s="4"/>
      <c r="JJM17" s="4"/>
      <c r="JJS17" s="4"/>
      <c r="JJT17" s="4"/>
      <c r="JJZ17" s="4"/>
      <c r="JKA17" s="4"/>
      <c r="JKG17" s="4"/>
      <c r="JKH17" s="4"/>
      <c r="JKN17" s="4"/>
      <c r="JKO17" s="4"/>
      <c r="JKU17" s="4"/>
      <c r="JKV17" s="4"/>
      <c r="JLB17" s="4"/>
      <c r="JLC17" s="4"/>
      <c r="JLI17" s="4"/>
      <c r="JLJ17" s="4"/>
      <c r="JLP17" s="4"/>
      <c r="JLQ17" s="4"/>
      <c r="JLW17" s="4"/>
      <c r="JLX17" s="4"/>
      <c r="JMD17" s="4"/>
      <c r="JME17" s="4"/>
      <c r="JMK17" s="4"/>
      <c r="JML17" s="4"/>
      <c r="JMR17" s="4"/>
      <c r="JMS17" s="4"/>
      <c r="JMY17" s="4"/>
      <c r="JMZ17" s="4"/>
      <c r="JNF17" s="4"/>
      <c r="JNG17" s="4"/>
      <c r="JNM17" s="4"/>
      <c r="JNN17" s="4"/>
      <c r="JNT17" s="4"/>
      <c r="JNU17" s="4"/>
      <c r="JOA17" s="4"/>
      <c r="JOB17" s="4"/>
      <c r="JOH17" s="4"/>
      <c r="JOI17" s="4"/>
      <c r="JOO17" s="4"/>
      <c r="JOP17" s="4"/>
      <c r="JOV17" s="4"/>
      <c r="JOW17" s="4"/>
      <c r="JPC17" s="4"/>
      <c r="JPD17" s="4"/>
      <c r="JPJ17" s="4"/>
      <c r="JPK17" s="4"/>
      <c r="JPQ17" s="4"/>
      <c r="JPR17" s="4"/>
      <c r="JPX17" s="4"/>
      <c r="JPY17" s="4"/>
      <c r="JQE17" s="4"/>
      <c r="JQF17" s="4"/>
      <c r="JQL17" s="4"/>
      <c r="JQM17" s="4"/>
      <c r="JQS17" s="4"/>
      <c r="JQT17" s="4"/>
      <c r="JQZ17" s="4"/>
      <c r="JRA17" s="4"/>
      <c r="JRG17" s="4"/>
      <c r="JRH17" s="4"/>
      <c r="JRN17" s="4"/>
      <c r="JRO17" s="4"/>
      <c r="JRU17" s="4"/>
      <c r="JRV17" s="4"/>
      <c r="JSB17" s="4"/>
      <c r="JSC17" s="4"/>
      <c r="JSI17" s="4"/>
      <c r="JSJ17" s="4"/>
      <c r="JSP17" s="4"/>
      <c r="JSQ17" s="4"/>
      <c r="JSW17" s="4"/>
      <c r="JSX17" s="4"/>
      <c r="JTD17" s="4"/>
      <c r="JTE17" s="4"/>
      <c r="JTK17" s="4"/>
      <c r="JTL17" s="4"/>
      <c r="JTR17" s="4"/>
      <c r="JTS17" s="4"/>
      <c r="JTY17" s="4"/>
      <c r="JTZ17" s="4"/>
      <c r="JUF17" s="4"/>
      <c r="JUG17" s="4"/>
      <c r="JUM17" s="4"/>
      <c r="JUN17" s="4"/>
      <c r="JUT17" s="4"/>
      <c r="JUU17" s="4"/>
      <c r="JVA17" s="4"/>
      <c r="JVB17" s="4"/>
      <c r="JVH17" s="4"/>
      <c r="JVI17" s="4"/>
      <c r="JVO17" s="4"/>
      <c r="JVP17" s="4"/>
      <c r="JVV17" s="4"/>
      <c r="JVW17" s="4"/>
      <c r="JWC17" s="4"/>
      <c r="JWD17" s="4"/>
      <c r="JWJ17" s="4"/>
      <c r="JWK17" s="4"/>
      <c r="JWQ17" s="4"/>
      <c r="JWR17" s="4"/>
      <c r="JWX17" s="4"/>
      <c r="JWY17" s="4"/>
      <c r="JXE17" s="4"/>
      <c r="JXF17" s="4"/>
      <c r="JXL17" s="4"/>
      <c r="JXM17" s="4"/>
      <c r="JXS17" s="4"/>
      <c r="JXT17" s="4"/>
      <c r="JXZ17" s="4"/>
      <c r="JYA17" s="4"/>
      <c r="JYG17" s="4"/>
      <c r="JYH17" s="4"/>
      <c r="JYN17" s="4"/>
      <c r="JYO17" s="4"/>
      <c r="JYU17" s="4"/>
      <c r="JYV17" s="4"/>
      <c r="JZB17" s="4"/>
      <c r="JZC17" s="4"/>
      <c r="JZI17" s="4"/>
      <c r="JZJ17" s="4"/>
      <c r="JZP17" s="4"/>
      <c r="JZQ17" s="4"/>
      <c r="JZW17" s="4"/>
      <c r="JZX17" s="4"/>
      <c r="KAD17" s="4"/>
      <c r="KAE17" s="4"/>
      <c r="KAK17" s="4"/>
      <c r="KAL17" s="4"/>
      <c r="KAR17" s="4"/>
      <c r="KAS17" s="4"/>
      <c r="KAY17" s="4"/>
      <c r="KAZ17" s="4"/>
      <c r="KBF17" s="4"/>
      <c r="KBG17" s="4"/>
      <c r="KBM17" s="4"/>
      <c r="KBN17" s="4"/>
      <c r="KBT17" s="4"/>
      <c r="KBU17" s="4"/>
      <c r="KCA17" s="4"/>
      <c r="KCB17" s="4"/>
      <c r="KCH17" s="4"/>
      <c r="KCI17" s="4"/>
      <c r="KCO17" s="4"/>
      <c r="KCP17" s="4"/>
      <c r="KCV17" s="4"/>
      <c r="KCW17" s="4"/>
      <c r="KDC17" s="4"/>
      <c r="KDD17" s="4"/>
      <c r="KDJ17" s="4"/>
      <c r="KDK17" s="4"/>
      <c r="KDQ17" s="4"/>
      <c r="KDR17" s="4"/>
      <c r="KDX17" s="4"/>
      <c r="KDY17" s="4"/>
      <c r="KEE17" s="4"/>
      <c r="KEF17" s="4"/>
      <c r="KEL17" s="4"/>
      <c r="KEM17" s="4"/>
      <c r="KES17" s="4"/>
      <c r="KET17" s="4"/>
      <c r="KEZ17" s="4"/>
      <c r="KFA17" s="4"/>
      <c r="KFG17" s="4"/>
      <c r="KFH17" s="4"/>
      <c r="KFN17" s="4"/>
      <c r="KFO17" s="4"/>
      <c r="KFU17" s="4"/>
      <c r="KFV17" s="4"/>
      <c r="KGB17" s="4"/>
      <c r="KGC17" s="4"/>
      <c r="KGI17" s="4"/>
      <c r="KGJ17" s="4"/>
      <c r="KGP17" s="4"/>
      <c r="KGQ17" s="4"/>
      <c r="KGW17" s="4"/>
      <c r="KGX17" s="4"/>
      <c r="KHD17" s="4"/>
      <c r="KHE17" s="4"/>
      <c r="KHK17" s="4"/>
      <c r="KHL17" s="4"/>
      <c r="KHR17" s="4"/>
      <c r="KHS17" s="4"/>
      <c r="KHY17" s="4"/>
      <c r="KHZ17" s="4"/>
      <c r="KIF17" s="4"/>
      <c r="KIG17" s="4"/>
      <c r="KIM17" s="4"/>
      <c r="KIN17" s="4"/>
      <c r="KIT17" s="4"/>
      <c r="KIU17" s="4"/>
      <c r="KJA17" s="4"/>
      <c r="KJB17" s="4"/>
      <c r="KJH17" s="4"/>
      <c r="KJI17" s="4"/>
      <c r="KJO17" s="4"/>
      <c r="KJP17" s="4"/>
      <c r="KJV17" s="4"/>
      <c r="KJW17" s="4"/>
      <c r="KKC17" s="4"/>
      <c r="KKD17" s="4"/>
      <c r="KKJ17" s="4"/>
      <c r="KKK17" s="4"/>
      <c r="KKQ17" s="4"/>
      <c r="KKR17" s="4"/>
      <c r="KKX17" s="4"/>
      <c r="KKY17" s="4"/>
      <c r="KLE17" s="4"/>
      <c r="KLF17" s="4"/>
      <c r="KLL17" s="4"/>
      <c r="KLM17" s="4"/>
      <c r="KLS17" s="4"/>
      <c r="KLT17" s="4"/>
      <c r="KLZ17" s="4"/>
      <c r="KMA17" s="4"/>
      <c r="KMG17" s="4"/>
      <c r="KMH17" s="4"/>
      <c r="KMN17" s="4"/>
      <c r="KMO17" s="4"/>
      <c r="KMU17" s="4"/>
      <c r="KMV17" s="4"/>
      <c r="KNB17" s="4"/>
      <c r="KNC17" s="4"/>
      <c r="KNI17" s="4"/>
      <c r="KNJ17" s="4"/>
      <c r="KNP17" s="4"/>
      <c r="KNQ17" s="4"/>
      <c r="KNW17" s="4"/>
      <c r="KNX17" s="4"/>
      <c r="KOD17" s="4"/>
      <c r="KOE17" s="4"/>
      <c r="KOK17" s="4"/>
      <c r="KOL17" s="4"/>
      <c r="KOR17" s="4"/>
      <c r="KOS17" s="4"/>
      <c r="KOY17" s="4"/>
      <c r="KOZ17" s="4"/>
      <c r="KPF17" s="4"/>
      <c r="KPG17" s="4"/>
      <c r="KPM17" s="4"/>
      <c r="KPN17" s="4"/>
      <c r="KPT17" s="4"/>
      <c r="KPU17" s="4"/>
      <c r="KQA17" s="4"/>
      <c r="KQB17" s="4"/>
      <c r="KQH17" s="4"/>
      <c r="KQI17" s="4"/>
      <c r="KQO17" s="4"/>
      <c r="KQP17" s="4"/>
      <c r="KQV17" s="4"/>
      <c r="KQW17" s="4"/>
      <c r="KRC17" s="4"/>
      <c r="KRD17" s="4"/>
      <c r="KRJ17" s="4"/>
      <c r="KRK17" s="4"/>
      <c r="KRQ17" s="4"/>
      <c r="KRR17" s="4"/>
      <c r="KRX17" s="4"/>
      <c r="KRY17" s="4"/>
      <c r="KSE17" s="4"/>
      <c r="KSF17" s="4"/>
      <c r="KSL17" s="4"/>
      <c r="KSM17" s="4"/>
      <c r="KSS17" s="4"/>
      <c r="KST17" s="4"/>
      <c r="KSZ17" s="4"/>
      <c r="KTA17" s="4"/>
      <c r="KTG17" s="4"/>
      <c r="KTH17" s="4"/>
      <c r="KTN17" s="4"/>
      <c r="KTO17" s="4"/>
      <c r="KTU17" s="4"/>
      <c r="KTV17" s="4"/>
      <c r="KUB17" s="4"/>
      <c r="KUC17" s="4"/>
      <c r="KUI17" s="4"/>
      <c r="KUJ17" s="4"/>
      <c r="KUP17" s="4"/>
      <c r="KUQ17" s="4"/>
      <c r="KUW17" s="4"/>
      <c r="KUX17" s="4"/>
      <c r="KVD17" s="4"/>
      <c r="KVE17" s="4"/>
      <c r="KVK17" s="4"/>
      <c r="KVL17" s="4"/>
      <c r="KVR17" s="4"/>
      <c r="KVS17" s="4"/>
      <c r="KVY17" s="4"/>
      <c r="KVZ17" s="4"/>
      <c r="KWF17" s="4"/>
      <c r="KWG17" s="4"/>
      <c r="KWM17" s="4"/>
      <c r="KWN17" s="4"/>
      <c r="KWT17" s="4"/>
      <c r="KWU17" s="4"/>
      <c r="KXA17" s="4"/>
      <c r="KXB17" s="4"/>
      <c r="KXH17" s="4"/>
      <c r="KXI17" s="4"/>
      <c r="KXO17" s="4"/>
      <c r="KXP17" s="4"/>
      <c r="KXV17" s="4"/>
      <c r="KXW17" s="4"/>
      <c r="KYC17" s="4"/>
      <c r="KYD17" s="4"/>
      <c r="KYJ17" s="4"/>
      <c r="KYK17" s="4"/>
      <c r="KYQ17" s="4"/>
      <c r="KYR17" s="4"/>
      <c r="KYX17" s="4"/>
      <c r="KYY17" s="4"/>
      <c r="KZE17" s="4"/>
      <c r="KZF17" s="4"/>
      <c r="KZL17" s="4"/>
      <c r="KZM17" s="4"/>
      <c r="KZS17" s="4"/>
      <c r="KZT17" s="4"/>
      <c r="KZZ17" s="4"/>
      <c r="LAA17" s="4"/>
      <c r="LAG17" s="4"/>
      <c r="LAH17" s="4"/>
      <c r="LAN17" s="4"/>
      <c r="LAO17" s="4"/>
      <c r="LAU17" s="4"/>
      <c r="LAV17" s="4"/>
      <c r="LBB17" s="4"/>
      <c r="LBC17" s="4"/>
      <c r="LBI17" s="4"/>
      <c r="LBJ17" s="4"/>
      <c r="LBP17" s="4"/>
      <c r="LBQ17" s="4"/>
      <c r="LBW17" s="4"/>
      <c r="LBX17" s="4"/>
      <c r="LCD17" s="4"/>
      <c r="LCE17" s="4"/>
      <c r="LCK17" s="4"/>
      <c r="LCL17" s="4"/>
      <c r="LCR17" s="4"/>
      <c r="LCS17" s="4"/>
      <c r="LCY17" s="4"/>
      <c r="LCZ17" s="4"/>
      <c r="LDF17" s="4"/>
      <c r="LDG17" s="4"/>
      <c r="LDM17" s="4"/>
      <c r="LDN17" s="4"/>
      <c r="LDT17" s="4"/>
      <c r="LDU17" s="4"/>
      <c r="LEA17" s="4"/>
      <c r="LEB17" s="4"/>
      <c r="LEH17" s="4"/>
      <c r="LEI17" s="4"/>
      <c r="LEO17" s="4"/>
      <c r="LEP17" s="4"/>
      <c r="LEV17" s="4"/>
      <c r="LEW17" s="4"/>
      <c r="LFC17" s="4"/>
      <c r="LFD17" s="4"/>
      <c r="LFJ17" s="4"/>
      <c r="LFK17" s="4"/>
      <c r="LFQ17" s="4"/>
      <c r="LFR17" s="4"/>
      <c r="LFX17" s="4"/>
      <c r="LFY17" s="4"/>
      <c r="LGE17" s="4"/>
      <c r="LGF17" s="4"/>
      <c r="LGL17" s="4"/>
      <c r="LGM17" s="4"/>
      <c r="LGS17" s="4"/>
      <c r="LGT17" s="4"/>
      <c r="LGZ17" s="4"/>
      <c r="LHA17" s="4"/>
      <c r="LHG17" s="4"/>
      <c r="LHH17" s="4"/>
      <c r="LHN17" s="4"/>
      <c r="LHO17" s="4"/>
      <c r="LHU17" s="4"/>
      <c r="LHV17" s="4"/>
      <c r="LIB17" s="4"/>
      <c r="LIC17" s="4"/>
      <c r="LII17" s="4"/>
      <c r="LIJ17" s="4"/>
      <c r="LIP17" s="4"/>
      <c r="LIQ17" s="4"/>
      <c r="LIW17" s="4"/>
      <c r="LIX17" s="4"/>
      <c r="LJD17" s="4"/>
      <c r="LJE17" s="4"/>
      <c r="LJK17" s="4"/>
      <c r="LJL17" s="4"/>
      <c r="LJR17" s="4"/>
      <c r="LJS17" s="4"/>
      <c r="LJY17" s="4"/>
      <c r="LJZ17" s="4"/>
      <c r="LKF17" s="4"/>
      <c r="LKG17" s="4"/>
      <c r="LKM17" s="4"/>
      <c r="LKN17" s="4"/>
      <c r="LKT17" s="4"/>
      <c r="LKU17" s="4"/>
      <c r="LLA17" s="4"/>
      <c r="LLB17" s="4"/>
      <c r="LLH17" s="4"/>
      <c r="LLI17" s="4"/>
      <c r="LLO17" s="4"/>
      <c r="LLP17" s="4"/>
      <c r="LLV17" s="4"/>
      <c r="LLW17" s="4"/>
      <c r="LMC17" s="4"/>
      <c r="LMD17" s="4"/>
      <c r="LMJ17" s="4"/>
      <c r="LMK17" s="4"/>
      <c r="LMQ17" s="4"/>
      <c r="LMR17" s="4"/>
      <c r="LMX17" s="4"/>
      <c r="LMY17" s="4"/>
      <c r="LNE17" s="4"/>
      <c r="LNF17" s="4"/>
      <c r="LNL17" s="4"/>
      <c r="LNM17" s="4"/>
      <c r="LNS17" s="4"/>
      <c r="LNT17" s="4"/>
      <c r="LNZ17" s="4"/>
      <c r="LOA17" s="4"/>
      <c r="LOG17" s="4"/>
      <c r="LOH17" s="4"/>
      <c r="LON17" s="4"/>
      <c r="LOO17" s="4"/>
      <c r="LOU17" s="4"/>
      <c r="LOV17" s="4"/>
      <c r="LPB17" s="4"/>
      <c r="LPC17" s="4"/>
      <c r="LPI17" s="4"/>
      <c r="LPJ17" s="4"/>
      <c r="LPP17" s="4"/>
      <c r="LPQ17" s="4"/>
      <c r="LPW17" s="4"/>
      <c r="LPX17" s="4"/>
      <c r="LQD17" s="4"/>
      <c r="LQE17" s="4"/>
      <c r="LQK17" s="4"/>
      <c r="LQL17" s="4"/>
      <c r="LQR17" s="4"/>
      <c r="LQS17" s="4"/>
      <c r="LQY17" s="4"/>
      <c r="LQZ17" s="4"/>
      <c r="LRF17" s="4"/>
      <c r="LRG17" s="4"/>
      <c r="LRM17" s="4"/>
      <c r="LRN17" s="4"/>
      <c r="LRT17" s="4"/>
      <c r="LRU17" s="4"/>
      <c r="LSA17" s="4"/>
      <c r="LSB17" s="4"/>
      <c r="LSH17" s="4"/>
      <c r="LSI17" s="4"/>
      <c r="LSO17" s="4"/>
      <c r="LSP17" s="4"/>
      <c r="LSV17" s="4"/>
      <c r="LSW17" s="4"/>
      <c r="LTC17" s="4"/>
      <c r="LTD17" s="4"/>
      <c r="LTJ17" s="4"/>
      <c r="LTK17" s="4"/>
      <c r="LTQ17" s="4"/>
      <c r="LTR17" s="4"/>
      <c r="LTX17" s="4"/>
      <c r="LTY17" s="4"/>
      <c r="LUE17" s="4"/>
      <c r="LUF17" s="4"/>
      <c r="LUL17" s="4"/>
      <c r="LUM17" s="4"/>
      <c r="LUS17" s="4"/>
      <c r="LUT17" s="4"/>
      <c r="LUZ17" s="4"/>
      <c r="LVA17" s="4"/>
      <c r="LVG17" s="4"/>
      <c r="LVH17" s="4"/>
      <c r="LVN17" s="4"/>
      <c r="LVO17" s="4"/>
      <c r="LVU17" s="4"/>
      <c r="LVV17" s="4"/>
      <c r="LWB17" s="4"/>
      <c r="LWC17" s="4"/>
      <c r="LWI17" s="4"/>
      <c r="LWJ17" s="4"/>
      <c r="LWP17" s="4"/>
      <c r="LWQ17" s="4"/>
      <c r="LWW17" s="4"/>
      <c r="LWX17" s="4"/>
      <c r="LXD17" s="4"/>
      <c r="LXE17" s="4"/>
      <c r="LXK17" s="4"/>
      <c r="LXL17" s="4"/>
      <c r="LXR17" s="4"/>
      <c r="LXS17" s="4"/>
      <c r="LXY17" s="4"/>
      <c r="LXZ17" s="4"/>
      <c r="LYF17" s="4"/>
      <c r="LYG17" s="4"/>
      <c r="LYM17" s="4"/>
      <c r="LYN17" s="4"/>
      <c r="LYT17" s="4"/>
      <c r="LYU17" s="4"/>
      <c r="LZA17" s="4"/>
      <c r="LZB17" s="4"/>
      <c r="LZH17" s="4"/>
      <c r="LZI17" s="4"/>
      <c r="LZO17" s="4"/>
      <c r="LZP17" s="4"/>
      <c r="LZV17" s="4"/>
      <c r="LZW17" s="4"/>
      <c r="MAC17" s="4"/>
      <c r="MAD17" s="4"/>
      <c r="MAJ17" s="4"/>
      <c r="MAK17" s="4"/>
      <c r="MAQ17" s="4"/>
      <c r="MAR17" s="4"/>
      <c r="MAX17" s="4"/>
      <c r="MAY17" s="4"/>
      <c r="MBE17" s="4"/>
      <c r="MBF17" s="4"/>
      <c r="MBL17" s="4"/>
      <c r="MBM17" s="4"/>
      <c r="MBS17" s="4"/>
      <c r="MBT17" s="4"/>
      <c r="MBZ17" s="4"/>
      <c r="MCA17" s="4"/>
      <c r="MCG17" s="4"/>
      <c r="MCH17" s="4"/>
      <c r="MCN17" s="4"/>
      <c r="MCO17" s="4"/>
      <c r="MCU17" s="4"/>
      <c r="MCV17" s="4"/>
      <c r="MDB17" s="4"/>
      <c r="MDC17" s="4"/>
      <c r="MDI17" s="4"/>
      <c r="MDJ17" s="4"/>
      <c r="MDP17" s="4"/>
      <c r="MDQ17" s="4"/>
      <c r="MDW17" s="4"/>
      <c r="MDX17" s="4"/>
      <c r="MED17" s="4"/>
      <c r="MEE17" s="4"/>
      <c r="MEK17" s="4"/>
      <c r="MEL17" s="4"/>
      <c r="MER17" s="4"/>
      <c r="MES17" s="4"/>
      <c r="MEY17" s="4"/>
      <c r="MEZ17" s="4"/>
      <c r="MFF17" s="4"/>
      <c r="MFG17" s="4"/>
      <c r="MFM17" s="4"/>
      <c r="MFN17" s="4"/>
      <c r="MFT17" s="4"/>
      <c r="MFU17" s="4"/>
      <c r="MGA17" s="4"/>
      <c r="MGB17" s="4"/>
      <c r="MGH17" s="4"/>
      <c r="MGI17" s="4"/>
      <c r="MGO17" s="4"/>
      <c r="MGP17" s="4"/>
      <c r="MGV17" s="4"/>
      <c r="MGW17" s="4"/>
      <c r="MHC17" s="4"/>
      <c r="MHD17" s="4"/>
      <c r="MHJ17" s="4"/>
      <c r="MHK17" s="4"/>
      <c r="MHQ17" s="4"/>
      <c r="MHR17" s="4"/>
      <c r="MHX17" s="4"/>
      <c r="MHY17" s="4"/>
      <c r="MIE17" s="4"/>
      <c r="MIF17" s="4"/>
      <c r="MIL17" s="4"/>
      <c r="MIM17" s="4"/>
      <c r="MIS17" s="4"/>
      <c r="MIT17" s="4"/>
      <c r="MIZ17" s="4"/>
      <c r="MJA17" s="4"/>
      <c r="MJG17" s="4"/>
      <c r="MJH17" s="4"/>
      <c r="MJN17" s="4"/>
      <c r="MJO17" s="4"/>
      <c r="MJU17" s="4"/>
      <c r="MJV17" s="4"/>
      <c r="MKB17" s="4"/>
      <c r="MKC17" s="4"/>
      <c r="MKI17" s="4"/>
      <c r="MKJ17" s="4"/>
      <c r="MKP17" s="4"/>
      <c r="MKQ17" s="4"/>
      <c r="MKW17" s="4"/>
      <c r="MKX17" s="4"/>
      <c r="MLD17" s="4"/>
      <c r="MLE17" s="4"/>
      <c r="MLK17" s="4"/>
      <c r="MLL17" s="4"/>
      <c r="MLR17" s="4"/>
      <c r="MLS17" s="4"/>
      <c r="MLY17" s="4"/>
      <c r="MLZ17" s="4"/>
      <c r="MMF17" s="4"/>
      <c r="MMG17" s="4"/>
      <c r="MMM17" s="4"/>
      <c r="MMN17" s="4"/>
      <c r="MMT17" s="4"/>
      <c r="MMU17" s="4"/>
      <c r="MNA17" s="4"/>
      <c r="MNB17" s="4"/>
      <c r="MNH17" s="4"/>
      <c r="MNI17" s="4"/>
      <c r="MNO17" s="4"/>
      <c r="MNP17" s="4"/>
      <c r="MNV17" s="4"/>
      <c r="MNW17" s="4"/>
      <c r="MOC17" s="4"/>
      <c r="MOD17" s="4"/>
      <c r="MOJ17" s="4"/>
      <c r="MOK17" s="4"/>
      <c r="MOQ17" s="4"/>
      <c r="MOR17" s="4"/>
      <c r="MOX17" s="4"/>
      <c r="MOY17" s="4"/>
      <c r="MPE17" s="4"/>
      <c r="MPF17" s="4"/>
      <c r="MPL17" s="4"/>
      <c r="MPM17" s="4"/>
      <c r="MPS17" s="4"/>
      <c r="MPT17" s="4"/>
      <c r="MPZ17" s="4"/>
      <c r="MQA17" s="4"/>
      <c r="MQG17" s="4"/>
      <c r="MQH17" s="4"/>
      <c r="MQN17" s="4"/>
      <c r="MQO17" s="4"/>
      <c r="MQU17" s="4"/>
      <c r="MQV17" s="4"/>
      <c r="MRB17" s="4"/>
      <c r="MRC17" s="4"/>
      <c r="MRI17" s="4"/>
      <c r="MRJ17" s="4"/>
      <c r="MRP17" s="4"/>
      <c r="MRQ17" s="4"/>
      <c r="MRW17" s="4"/>
      <c r="MRX17" s="4"/>
      <c r="MSD17" s="4"/>
      <c r="MSE17" s="4"/>
      <c r="MSK17" s="4"/>
      <c r="MSL17" s="4"/>
      <c r="MSR17" s="4"/>
      <c r="MSS17" s="4"/>
      <c r="MSY17" s="4"/>
      <c r="MSZ17" s="4"/>
      <c r="MTF17" s="4"/>
      <c r="MTG17" s="4"/>
      <c r="MTM17" s="4"/>
      <c r="MTN17" s="4"/>
      <c r="MTT17" s="4"/>
      <c r="MTU17" s="4"/>
      <c r="MUA17" s="4"/>
      <c r="MUB17" s="4"/>
      <c r="MUH17" s="4"/>
      <c r="MUI17" s="4"/>
      <c r="MUO17" s="4"/>
      <c r="MUP17" s="4"/>
      <c r="MUV17" s="4"/>
      <c r="MUW17" s="4"/>
      <c r="MVC17" s="4"/>
      <c r="MVD17" s="4"/>
      <c r="MVJ17" s="4"/>
      <c r="MVK17" s="4"/>
      <c r="MVQ17" s="4"/>
      <c r="MVR17" s="4"/>
      <c r="MVX17" s="4"/>
      <c r="MVY17" s="4"/>
      <c r="MWE17" s="4"/>
      <c r="MWF17" s="4"/>
      <c r="MWL17" s="4"/>
      <c r="MWM17" s="4"/>
      <c r="MWS17" s="4"/>
      <c r="MWT17" s="4"/>
      <c r="MWZ17" s="4"/>
      <c r="MXA17" s="4"/>
      <c r="MXG17" s="4"/>
      <c r="MXH17" s="4"/>
      <c r="MXN17" s="4"/>
      <c r="MXO17" s="4"/>
      <c r="MXU17" s="4"/>
      <c r="MXV17" s="4"/>
      <c r="MYB17" s="4"/>
      <c r="MYC17" s="4"/>
      <c r="MYI17" s="4"/>
      <c r="MYJ17" s="4"/>
      <c r="MYP17" s="4"/>
      <c r="MYQ17" s="4"/>
      <c r="MYW17" s="4"/>
      <c r="MYX17" s="4"/>
      <c r="MZD17" s="4"/>
      <c r="MZE17" s="4"/>
      <c r="MZK17" s="4"/>
      <c r="MZL17" s="4"/>
      <c r="MZR17" s="4"/>
      <c r="MZS17" s="4"/>
      <c r="MZY17" s="4"/>
      <c r="MZZ17" s="4"/>
      <c r="NAF17" s="4"/>
      <c r="NAG17" s="4"/>
      <c r="NAM17" s="4"/>
      <c r="NAN17" s="4"/>
      <c r="NAT17" s="4"/>
      <c r="NAU17" s="4"/>
      <c r="NBA17" s="4"/>
      <c r="NBB17" s="4"/>
      <c r="NBH17" s="4"/>
      <c r="NBI17" s="4"/>
      <c r="NBO17" s="4"/>
      <c r="NBP17" s="4"/>
      <c r="NBV17" s="4"/>
      <c r="NBW17" s="4"/>
      <c r="NCC17" s="4"/>
      <c r="NCD17" s="4"/>
      <c r="NCJ17" s="4"/>
      <c r="NCK17" s="4"/>
      <c r="NCQ17" s="4"/>
      <c r="NCR17" s="4"/>
      <c r="NCX17" s="4"/>
      <c r="NCY17" s="4"/>
      <c r="NDE17" s="4"/>
      <c r="NDF17" s="4"/>
      <c r="NDL17" s="4"/>
      <c r="NDM17" s="4"/>
      <c r="NDS17" s="4"/>
      <c r="NDT17" s="4"/>
      <c r="NDZ17" s="4"/>
      <c r="NEA17" s="4"/>
      <c r="NEG17" s="4"/>
      <c r="NEH17" s="4"/>
      <c r="NEN17" s="4"/>
      <c r="NEO17" s="4"/>
      <c r="NEU17" s="4"/>
      <c r="NEV17" s="4"/>
      <c r="NFB17" s="4"/>
      <c r="NFC17" s="4"/>
      <c r="NFI17" s="4"/>
      <c r="NFJ17" s="4"/>
      <c r="NFP17" s="4"/>
      <c r="NFQ17" s="4"/>
      <c r="NFW17" s="4"/>
      <c r="NFX17" s="4"/>
      <c r="NGD17" s="4"/>
      <c r="NGE17" s="4"/>
      <c r="NGK17" s="4"/>
      <c r="NGL17" s="4"/>
      <c r="NGR17" s="4"/>
      <c r="NGS17" s="4"/>
      <c r="NGY17" s="4"/>
      <c r="NGZ17" s="4"/>
      <c r="NHF17" s="4"/>
      <c r="NHG17" s="4"/>
      <c r="NHM17" s="4"/>
      <c r="NHN17" s="4"/>
      <c r="NHT17" s="4"/>
      <c r="NHU17" s="4"/>
      <c r="NIA17" s="4"/>
      <c r="NIB17" s="4"/>
      <c r="NIH17" s="4"/>
      <c r="NII17" s="4"/>
      <c r="NIO17" s="4"/>
      <c r="NIP17" s="4"/>
      <c r="NIV17" s="4"/>
      <c r="NIW17" s="4"/>
      <c r="NJC17" s="4"/>
      <c r="NJD17" s="4"/>
      <c r="NJJ17" s="4"/>
      <c r="NJK17" s="4"/>
      <c r="NJQ17" s="4"/>
      <c r="NJR17" s="4"/>
      <c r="NJX17" s="4"/>
      <c r="NJY17" s="4"/>
      <c r="NKE17" s="4"/>
      <c r="NKF17" s="4"/>
      <c r="NKL17" s="4"/>
      <c r="NKM17" s="4"/>
      <c r="NKS17" s="4"/>
      <c r="NKT17" s="4"/>
      <c r="NKZ17" s="4"/>
      <c r="NLA17" s="4"/>
      <c r="NLG17" s="4"/>
      <c r="NLH17" s="4"/>
      <c r="NLN17" s="4"/>
      <c r="NLO17" s="4"/>
      <c r="NLU17" s="4"/>
      <c r="NLV17" s="4"/>
      <c r="NMB17" s="4"/>
      <c r="NMC17" s="4"/>
      <c r="NMI17" s="4"/>
      <c r="NMJ17" s="4"/>
      <c r="NMP17" s="4"/>
      <c r="NMQ17" s="4"/>
      <c r="NMW17" s="4"/>
      <c r="NMX17" s="4"/>
      <c r="NND17" s="4"/>
      <c r="NNE17" s="4"/>
      <c r="NNK17" s="4"/>
      <c r="NNL17" s="4"/>
      <c r="NNR17" s="4"/>
      <c r="NNS17" s="4"/>
      <c r="NNY17" s="4"/>
      <c r="NNZ17" s="4"/>
      <c r="NOF17" s="4"/>
      <c r="NOG17" s="4"/>
      <c r="NOM17" s="4"/>
      <c r="NON17" s="4"/>
      <c r="NOT17" s="4"/>
      <c r="NOU17" s="4"/>
      <c r="NPA17" s="4"/>
      <c r="NPB17" s="4"/>
      <c r="NPH17" s="4"/>
      <c r="NPI17" s="4"/>
      <c r="NPO17" s="4"/>
      <c r="NPP17" s="4"/>
      <c r="NPV17" s="4"/>
      <c r="NPW17" s="4"/>
      <c r="NQC17" s="4"/>
      <c r="NQD17" s="4"/>
      <c r="NQJ17" s="4"/>
      <c r="NQK17" s="4"/>
      <c r="NQQ17" s="4"/>
      <c r="NQR17" s="4"/>
      <c r="NQX17" s="4"/>
      <c r="NQY17" s="4"/>
      <c r="NRE17" s="4"/>
      <c r="NRF17" s="4"/>
      <c r="NRL17" s="4"/>
      <c r="NRM17" s="4"/>
      <c r="NRS17" s="4"/>
      <c r="NRT17" s="4"/>
      <c r="NRZ17" s="4"/>
      <c r="NSA17" s="4"/>
      <c r="NSG17" s="4"/>
      <c r="NSH17" s="4"/>
      <c r="NSN17" s="4"/>
      <c r="NSO17" s="4"/>
      <c r="NSU17" s="4"/>
      <c r="NSV17" s="4"/>
      <c r="NTB17" s="4"/>
      <c r="NTC17" s="4"/>
      <c r="NTI17" s="4"/>
      <c r="NTJ17" s="4"/>
      <c r="NTP17" s="4"/>
      <c r="NTQ17" s="4"/>
      <c r="NTW17" s="4"/>
      <c r="NTX17" s="4"/>
      <c r="NUD17" s="4"/>
      <c r="NUE17" s="4"/>
      <c r="NUK17" s="4"/>
      <c r="NUL17" s="4"/>
      <c r="NUR17" s="4"/>
      <c r="NUS17" s="4"/>
      <c r="NUY17" s="4"/>
      <c r="NUZ17" s="4"/>
      <c r="NVF17" s="4"/>
      <c r="NVG17" s="4"/>
      <c r="NVM17" s="4"/>
      <c r="NVN17" s="4"/>
      <c r="NVT17" s="4"/>
      <c r="NVU17" s="4"/>
      <c r="NWA17" s="4"/>
      <c r="NWB17" s="4"/>
      <c r="NWH17" s="4"/>
      <c r="NWI17" s="4"/>
      <c r="NWO17" s="4"/>
      <c r="NWP17" s="4"/>
      <c r="NWV17" s="4"/>
      <c r="NWW17" s="4"/>
      <c r="NXC17" s="4"/>
      <c r="NXD17" s="4"/>
      <c r="NXJ17" s="4"/>
      <c r="NXK17" s="4"/>
      <c r="NXQ17" s="4"/>
      <c r="NXR17" s="4"/>
      <c r="NXX17" s="4"/>
      <c r="NXY17" s="4"/>
      <c r="NYE17" s="4"/>
      <c r="NYF17" s="4"/>
      <c r="NYL17" s="4"/>
      <c r="NYM17" s="4"/>
      <c r="NYS17" s="4"/>
      <c r="NYT17" s="4"/>
      <c r="NYZ17" s="4"/>
      <c r="NZA17" s="4"/>
      <c r="NZG17" s="4"/>
      <c r="NZH17" s="4"/>
      <c r="NZN17" s="4"/>
      <c r="NZO17" s="4"/>
      <c r="NZU17" s="4"/>
      <c r="NZV17" s="4"/>
      <c r="OAB17" s="4"/>
      <c r="OAC17" s="4"/>
      <c r="OAI17" s="4"/>
      <c r="OAJ17" s="4"/>
      <c r="OAP17" s="4"/>
      <c r="OAQ17" s="4"/>
      <c r="OAW17" s="4"/>
      <c r="OAX17" s="4"/>
      <c r="OBD17" s="4"/>
      <c r="OBE17" s="4"/>
      <c r="OBK17" s="4"/>
      <c r="OBL17" s="4"/>
      <c r="OBR17" s="4"/>
      <c r="OBS17" s="4"/>
      <c r="OBY17" s="4"/>
      <c r="OBZ17" s="4"/>
      <c r="OCF17" s="4"/>
      <c r="OCG17" s="4"/>
      <c r="OCM17" s="4"/>
      <c r="OCN17" s="4"/>
      <c r="OCT17" s="4"/>
      <c r="OCU17" s="4"/>
      <c r="ODA17" s="4"/>
      <c r="ODB17" s="4"/>
      <c r="ODH17" s="4"/>
      <c r="ODI17" s="4"/>
      <c r="ODO17" s="4"/>
      <c r="ODP17" s="4"/>
      <c r="ODV17" s="4"/>
      <c r="ODW17" s="4"/>
      <c r="OEC17" s="4"/>
      <c r="OED17" s="4"/>
      <c r="OEJ17" s="4"/>
      <c r="OEK17" s="4"/>
      <c r="OEQ17" s="4"/>
      <c r="OER17" s="4"/>
      <c r="OEX17" s="4"/>
      <c r="OEY17" s="4"/>
      <c r="OFE17" s="4"/>
      <c r="OFF17" s="4"/>
      <c r="OFL17" s="4"/>
      <c r="OFM17" s="4"/>
      <c r="OFS17" s="4"/>
      <c r="OFT17" s="4"/>
      <c r="OFZ17" s="4"/>
      <c r="OGA17" s="4"/>
      <c r="OGG17" s="4"/>
      <c r="OGH17" s="4"/>
      <c r="OGN17" s="4"/>
      <c r="OGO17" s="4"/>
      <c r="OGU17" s="4"/>
      <c r="OGV17" s="4"/>
      <c r="OHB17" s="4"/>
      <c r="OHC17" s="4"/>
      <c r="OHI17" s="4"/>
      <c r="OHJ17" s="4"/>
      <c r="OHP17" s="4"/>
      <c r="OHQ17" s="4"/>
      <c r="OHW17" s="4"/>
      <c r="OHX17" s="4"/>
      <c r="OID17" s="4"/>
      <c r="OIE17" s="4"/>
      <c r="OIK17" s="4"/>
      <c r="OIL17" s="4"/>
      <c r="OIR17" s="4"/>
      <c r="OIS17" s="4"/>
      <c r="OIY17" s="4"/>
      <c r="OIZ17" s="4"/>
      <c r="OJF17" s="4"/>
      <c r="OJG17" s="4"/>
      <c r="OJM17" s="4"/>
      <c r="OJN17" s="4"/>
      <c r="OJT17" s="4"/>
      <c r="OJU17" s="4"/>
      <c r="OKA17" s="4"/>
      <c r="OKB17" s="4"/>
      <c r="OKH17" s="4"/>
      <c r="OKI17" s="4"/>
      <c r="OKO17" s="4"/>
      <c r="OKP17" s="4"/>
      <c r="OKV17" s="4"/>
      <c r="OKW17" s="4"/>
      <c r="OLC17" s="4"/>
      <c r="OLD17" s="4"/>
      <c r="OLJ17" s="4"/>
      <c r="OLK17" s="4"/>
      <c r="OLQ17" s="4"/>
      <c r="OLR17" s="4"/>
      <c r="OLX17" s="4"/>
      <c r="OLY17" s="4"/>
      <c r="OME17" s="4"/>
      <c r="OMF17" s="4"/>
      <c r="OML17" s="4"/>
      <c r="OMM17" s="4"/>
      <c r="OMS17" s="4"/>
      <c r="OMT17" s="4"/>
      <c r="OMZ17" s="4"/>
      <c r="ONA17" s="4"/>
      <c r="ONG17" s="4"/>
      <c r="ONH17" s="4"/>
      <c r="ONN17" s="4"/>
      <c r="ONO17" s="4"/>
      <c r="ONU17" s="4"/>
      <c r="ONV17" s="4"/>
      <c r="OOB17" s="4"/>
      <c r="OOC17" s="4"/>
      <c r="OOI17" s="4"/>
      <c r="OOJ17" s="4"/>
      <c r="OOP17" s="4"/>
      <c r="OOQ17" s="4"/>
      <c r="OOW17" s="4"/>
      <c r="OOX17" s="4"/>
      <c r="OPD17" s="4"/>
      <c r="OPE17" s="4"/>
      <c r="OPK17" s="4"/>
      <c r="OPL17" s="4"/>
      <c r="OPR17" s="4"/>
      <c r="OPS17" s="4"/>
      <c r="OPY17" s="4"/>
      <c r="OPZ17" s="4"/>
      <c r="OQF17" s="4"/>
      <c r="OQG17" s="4"/>
      <c r="OQM17" s="4"/>
      <c r="OQN17" s="4"/>
      <c r="OQT17" s="4"/>
      <c r="OQU17" s="4"/>
      <c r="ORA17" s="4"/>
      <c r="ORB17" s="4"/>
      <c r="ORH17" s="4"/>
      <c r="ORI17" s="4"/>
      <c r="ORO17" s="4"/>
      <c r="ORP17" s="4"/>
      <c r="ORV17" s="4"/>
      <c r="ORW17" s="4"/>
      <c r="OSC17" s="4"/>
      <c r="OSD17" s="4"/>
      <c r="OSJ17" s="4"/>
      <c r="OSK17" s="4"/>
      <c r="OSQ17" s="4"/>
      <c r="OSR17" s="4"/>
      <c r="OSX17" s="4"/>
      <c r="OSY17" s="4"/>
      <c r="OTE17" s="4"/>
      <c r="OTF17" s="4"/>
      <c r="OTL17" s="4"/>
      <c r="OTM17" s="4"/>
      <c r="OTS17" s="4"/>
      <c r="OTT17" s="4"/>
      <c r="OTZ17" s="4"/>
      <c r="OUA17" s="4"/>
      <c r="OUG17" s="4"/>
      <c r="OUH17" s="4"/>
      <c r="OUN17" s="4"/>
      <c r="OUO17" s="4"/>
      <c r="OUU17" s="4"/>
      <c r="OUV17" s="4"/>
      <c r="OVB17" s="4"/>
      <c r="OVC17" s="4"/>
      <c r="OVI17" s="4"/>
      <c r="OVJ17" s="4"/>
      <c r="OVP17" s="4"/>
      <c r="OVQ17" s="4"/>
      <c r="OVW17" s="4"/>
      <c r="OVX17" s="4"/>
      <c r="OWD17" s="4"/>
      <c r="OWE17" s="4"/>
      <c r="OWK17" s="4"/>
      <c r="OWL17" s="4"/>
      <c r="OWR17" s="4"/>
      <c r="OWS17" s="4"/>
      <c r="OWY17" s="4"/>
      <c r="OWZ17" s="4"/>
      <c r="OXF17" s="4"/>
      <c r="OXG17" s="4"/>
      <c r="OXM17" s="4"/>
      <c r="OXN17" s="4"/>
      <c r="OXT17" s="4"/>
      <c r="OXU17" s="4"/>
      <c r="OYA17" s="4"/>
      <c r="OYB17" s="4"/>
      <c r="OYH17" s="4"/>
      <c r="OYI17" s="4"/>
      <c r="OYO17" s="4"/>
      <c r="OYP17" s="4"/>
      <c r="OYV17" s="4"/>
      <c r="OYW17" s="4"/>
      <c r="OZC17" s="4"/>
      <c r="OZD17" s="4"/>
      <c r="OZJ17" s="4"/>
      <c r="OZK17" s="4"/>
      <c r="OZQ17" s="4"/>
      <c r="OZR17" s="4"/>
      <c r="OZX17" s="4"/>
      <c r="OZY17" s="4"/>
      <c r="PAE17" s="4"/>
      <c r="PAF17" s="4"/>
      <c r="PAL17" s="4"/>
      <c r="PAM17" s="4"/>
      <c r="PAS17" s="4"/>
      <c r="PAT17" s="4"/>
      <c r="PAZ17" s="4"/>
      <c r="PBA17" s="4"/>
      <c r="PBG17" s="4"/>
      <c r="PBH17" s="4"/>
      <c r="PBN17" s="4"/>
      <c r="PBO17" s="4"/>
      <c r="PBU17" s="4"/>
      <c r="PBV17" s="4"/>
      <c r="PCB17" s="4"/>
      <c r="PCC17" s="4"/>
      <c r="PCI17" s="4"/>
      <c r="PCJ17" s="4"/>
      <c r="PCP17" s="4"/>
      <c r="PCQ17" s="4"/>
      <c r="PCW17" s="4"/>
      <c r="PCX17" s="4"/>
      <c r="PDD17" s="4"/>
      <c r="PDE17" s="4"/>
      <c r="PDK17" s="4"/>
      <c r="PDL17" s="4"/>
      <c r="PDR17" s="4"/>
      <c r="PDS17" s="4"/>
      <c r="PDY17" s="4"/>
      <c r="PDZ17" s="4"/>
      <c r="PEF17" s="4"/>
      <c r="PEG17" s="4"/>
      <c r="PEM17" s="4"/>
      <c r="PEN17" s="4"/>
      <c r="PET17" s="4"/>
      <c r="PEU17" s="4"/>
      <c r="PFA17" s="4"/>
      <c r="PFB17" s="4"/>
      <c r="PFH17" s="4"/>
      <c r="PFI17" s="4"/>
      <c r="PFO17" s="4"/>
      <c r="PFP17" s="4"/>
      <c r="PFV17" s="4"/>
      <c r="PFW17" s="4"/>
      <c r="PGC17" s="4"/>
      <c r="PGD17" s="4"/>
      <c r="PGJ17" s="4"/>
      <c r="PGK17" s="4"/>
      <c r="PGQ17" s="4"/>
      <c r="PGR17" s="4"/>
      <c r="PGX17" s="4"/>
      <c r="PGY17" s="4"/>
      <c r="PHE17" s="4"/>
      <c r="PHF17" s="4"/>
      <c r="PHL17" s="4"/>
      <c r="PHM17" s="4"/>
      <c r="PHS17" s="4"/>
      <c r="PHT17" s="4"/>
      <c r="PHZ17" s="4"/>
      <c r="PIA17" s="4"/>
      <c r="PIG17" s="4"/>
      <c r="PIH17" s="4"/>
      <c r="PIN17" s="4"/>
      <c r="PIO17" s="4"/>
      <c r="PIU17" s="4"/>
      <c r="PIV17" s="4"/>
      <c r="PJB17" s="4"/>
      <c r="PJC17" s="4"/>
      <c r="PJI17" s="4"/>
      <c r="PJJ17" s="4"/>
      <c r="PJP17" s="4"/>
      <c r="PJQ17" s="4"/>
      <c r="PJW17" s="4"/>
      <c r="PJX17" s="4"/>
      <c r="PKD17" s="4"/>
      <c r="PKE17" s="4"/>
      <c r="PKK17" s="4"/>
      <c r="PKL17" s="4"/>
      <c r="PKR17" s="4"/>
      <c r="PKS17" s="4"/>
      <c r="PKY17" s="4"/>
      <c r="PKZ17" s="4"/>
      <c r="PLF17" s="4"/>
      <c r="PLG17" s="4"/>
      <c r="PLM17" s="4"/>
      <c r="PLN17" s="4"/>
      <c r="PLT17" s="4"/>
      <c r="PLU17" s="4"/>
      <c r="PMA17" s="4"/>
      <c r="PMB17" s="4"/>
      <c r="PMH17" s="4"/>
      <c r="PMI17" s="4"/>
      <c r="PMO17" s="4"/>
      <c r="PMP17" s="4"/>
      <c r="PMV17" s="4"/>
      <c r="PMW17" s="4"/>
      <c r="PNC17" s="4"/>
      <c r="PND17" s="4"/>
      <c r="PNJ17" s="4"/>
      <c r="PNK17" s="4"/>
      <c r="PNQ17" s="4"/>
      <c r="PNR17" s="4"/>
      <c r="PNX17" s="4"/>
      <c r="PNY17" s="4"/>
      <c r="POE17" s="4"/>
      <c r="POF17" s="4"/>
      <c r="POL17" s="4"/>
      <c r="POM17" s="4"/>
      <c r="POS17" s="4"/>
      <c r="POT17" s="4"/>
      <c r="POZ17" s="4"/>
      <c r="PPA17" s="4"/>
      <c r="PPG17" s="4"/>
      <c r="PPH17" s="4"/>
      <c r="PPN17" s="4"/>
      <c r="PPO17" s="4"/>
      <c r="PPU17" s="4"/>
      <c r="PPV17" s="4"/>
      <c r="PQB17" s="4"/>
      <c r="PQC17" s="4"/>
      <c r="PQI17" s="4"/>
      <c r="PQJ17" s="4"/>
      <c r="PQP17" s="4"/>
      <c r="PQQ17" s="4"/>
      <c r="PQW17" s="4"/>
      <c r="PQX17" s="4"/>
      <c r="PRD17" s="4"/>
      <c r="PRE17" s="4"/>
      <c r="PRK17" s="4"/>
      <c r="PRL17" s="4"/>
      <c r="PRR17" s="4"/>
      <c r="PRS17" s="4"/>
      <c r="PRY17" s="4"/>
      <c r="PRZ17" s="4"/>
      <c r="PSF17" s="4"/>
      <c r="PSG17" s="4"/>
      <c r="PSM17" s="4"/>
      <c r="PSN17" s="4"/>
      <c r="PST17" s="4"/>
      <c r="PSU17" s="4"/>
      <c r="PTA17" s="4"/>
      <c r="PTB17" s="4"/>
      <c r="PTH17" s="4"/>
      <c r="PTI17" s="4"/>
      <c r="PTO17" s="4"/>
      <c r="PTP17" s="4"/>
      <c r="PTV17" s="4"/>
      <c r="PTW17" s="4"/>
      <c r="PUC17" s="4"/>
      <c r="PUD17" s="4"/>
      <c r="PUJ17" s="4"/>
      <c r="PUK17" s="4"/>
      <c r="PUQ17" s="4"/>
      <c r="PUR17" s="4"/>
      <c r="PUX17" s="4"/>
      <c r="PUY17" s="4"/>
      <c r="PVE17" s="4"/>
      <c r="PVF17" s="4"/>
      <c r="PVL17" s="4"/>
      <c r="PVM17" s="4"/>
      <c r="PVS17" s="4"/>
      <c r="PVT17" s="4"/>
      <c r="PVZ17" s="4"/>
      <c r="PWA17" s="4"/>
      <c r="PWG17" s="4"/>
      <c r="PWH17" s="4"/>
      <c r="PWN17" s="4"/>
      <c r="PWO17" s="4"/>
      <c r="PWU17" s="4"/>
      <c r="PWV17" s="4"/>
      <c r="PXB17" s="4"/>
      <c r="PXC17" s="4"/>
      <c r="PXI17" s="4"/>
      <c r="PXJ17" s="4"/>
      <c r="PXP17" s="4"/>
      <c r="PXQ17" s="4"/>
      <c r="PXW17" s="4"/>
      <c r="PXX17" s="4"/>
      <c r="PYD17" s="4"/>
      <c r="PYE17" s="4"/>
      <c r="PYK17" s="4"/>
      <c r="PYL17" s="4"/>
      <c r="PYR17" s="4"/>
      <c r="PYS17" s="4"/>
      <c r="PYY17" s="4"/>
      <c r="PYZ17" s="4"/>
      <c r="PZF17" s="4"/>
      <c r="PZG17" s="4"/>
      <c r="PZM17" s="4"/>
      <c r="PZN17" s="4"/>
      <c r="PZT17" s="4"/>
      <c r="PZU17" s="4"/>
      <c r="QAA17" s="4"/>
      <c r="QAB17" s="4"/>
      <c r="QAH17" s="4"/>
      <c r="QAI17" s="4"/>
      <c r="QAO17" s="4"/>
      <c r="QAP17" s="4"/>
      <c r="QAV17" s="4"/>
      <c r="QAW17" s="4"/>
      <c r="QBC17" s="4"/>
      <c r="QBD17" s="4"/>
      <c r="QBJ17" s="4"/>
      <c r="QBK17" s="4"/>
      <c r="QBQ17" s="4"/>
      <c r="QBR17" s="4"/>
      <c r="QBX17" s="4"/>
      <c r="QBY17" s="4"/>
      <c r="QCE17" s="4"/>
      <c r="QCF17" s="4"/>
      <c r="QCL17" s="4"/>
      <c r="QCM17" s="4"/>
      <c r="QCS17" s="4"/>
      <c r="QCT17" s="4"/>
      <c r="QCZ17" s="4"/>
      <c r="QDA17" s="4"/>
      <c r="QDG17" s="4"/>
      <c r="QDH17" s="4"/>
      <c r="QDN17" s="4"/>
      <c r="QDO17" s="4"/>
      <c r="QDU17" s="4"/>
      <c r="QDV17" s="4"/>
      <c r="QEB17" s="4"/>
      <c r="QEC17" s="4"/>
      <c r="QEI17" s="4"/>
      <c r="QEJ17" s="4"/>
      <c r="QEP17" s="4"/>
      <c r="QEQ17" s="4"/>
      <c r="QEW17" s="4"/>
      <c r="QEX17" s="4"/>
      <c r="QFD17" s="4"/>
      <c r="QFE17" s="4"/>
      <c r="QFK17" s="4"/>
      <c r="QFL17" s="4"/>
      <c r="QFR17" s="4"/>
      <c r="QFS17" s="4"/>
      <c r="QFY17" s="4"/>
      <c r="QFZ17" s="4"/>
      <c r="QGF17" s="4"/>
      <c r="QGG17" s="4"/>
      <c r="QGM17" s="4"/>
      <c r="QGN17" s="4"/>
      <c r="QGT17" s="4"/>
      <c r="QGU17" s="4"/>
      <c r="QHA17" s="4"/>
      <c r="QHB17" s="4"/>
      <c r="QHH17" s="4"/>
      <c r="QHI17" s="4"/>
      <c r="QHO17" s="4"/>
      <c r="QHP17" s="4"/>
      <c r="QHV17" s="4"/>
      <c r="QHW17" s="4"/>
      <c r="QIC17" s="4"/>
      <c r="QID17" s="4"/>
      <c r="QIJ17" s="4"/>
      <c r="QIK17" s="4"/>
      <c r="QIQ17" s="4"/>
      <c r="QIR17" s="4"/>
      <c r="QIX17" s="4"/>
      <c r="QIY17" s="4"/>
      <c r="QJE17" s="4"/>
      <c r="QJF17" s="4"/>
      <c r="QJL17" s="4"/>
      <c r="QJM17" s="4"/>
      <c r="QJS17" s="4"/>
      <c r="QJT17" s="4"/>
      <c r="QJZ17" s="4"/>
      <c r="QKA17" s="4"/>
      <c r="QKG17" s="4"/>
      <c r="QKH17" s="4"/>
      <c r="QKN17" s="4"/>
      <c r="QKO17" s="4"/>
      <c r="QKU17" s="4"/>
      <c r="QKV17" s="4"/>
      <c r="QLB17" s="4"/>
      <c r="QLC17" s="4"/>
      <c r="QLI17" s="4"/>
      <c r="QLJ17" s="4"/>
      <c r="QLP17" s="4"/>
      <c r="QLQ17" s="4"/>
      <c r="QLW17" s="4"/>
      <c r="QLX17" s="4"/>
      <c r="QMD17" s="4"/>
      <c r="QME17" s="4"/>
      <c r="QMK17" s="4"/>
      <c r="QML17" s="4"/>
      <c r="QMR17" s="4"/>
      <c r="QMS17" s="4"/>
      <c r="QMY17" s="4"/>
      <c r="QMZ17" s="4"/>
      <c r="QNF17" s="4"/>
      <c r="QNG17" s="4"/>
      <c r="QNM17" s="4"/>
      <c r="QNN17" s="4"/>
      <c r="QNT17" s="4"/>
      <c r="QNU17" s="4"/>
      <c r="QOA17" s="4"/>
      <c r="QOB17" s="4"/>
      <c r="QOH17" s="4"/>
      <c r="QOI17" s="4"/>
      <c r="QOO17" s="4"/>
      <c r="QOP17" s="4"/>
      <c r="QOV17" s="4"/>
      <c r="QOW17" s="4"/>
      <c r="QPC17" s="4"/>
      <c r="QPD17" s="4"/>
      <c r="QPJ17" s="4"/>
      <c r="QPK17" s="4"/>
      <c r="QPQ17" s="4"/>
      <c r="QPR17" s="4"/>
      <c r="QPX17" s="4"/>
      <c r="QPY17" s="4"/>
      <c r="QQE17" s="4"/>
      <c r="QQF17" s="4"/>
      <c r="QQL17" s="4"/>
      <c r="QQM17" s="4"/>
      <c r="QQS17" s="4"/>
      <c r="QQT17" s="4"/>
      <c r="QQZ17" s="4"/>
      <c r="QRA17" s="4"/>
      <c r="QRG17" s="4"/>
      <c r="QRH17" s="4"/>
      <c r="QRN17" s="4"/>
      <c r="QRO17" s="4"/>
      <c r="QRU17" s="4"/>
      <c r="QRV17" s="4"/>
      <c r="QSB17" s="4"/>
      <c r="QSC17" s="4"/>
      <c r="QSI17" s="4"/>
      <c r="QSJ17" s="4"/>
      <c r="QSP17" s="4"/>
      <c r="QSQ17" s="4"/>
      <c r="QSW17" s="4"/>
      <c r="QSX17" s="4"/>
      <c r="QTD17" s="4"/>
      <c r="QTE17" s="4"/>
      <c r="QTK17" s="4"/>
      <c r="QTL17" s="4"/>
      <c r="QTR17" s="4"/>
      <c r="QTS17" s="4"/>
      <c r="QTY17" s="4"/>
      <c r="QTZ17" s="4"/>
      <c r="QUF17" s="4"/>
      <c r="QUG17" s="4"/>
      <c r="QUM17" s="4"/>
      <c r="QUN17" s="4"/>
      <c r="QUT17" s="4"/>
      <c r="QUU17" s="4"/>
      <c r="QVA17" s="4"/>
      <c r="QVB17" s="4"/>
      <c r="QVH17" s="4"/>
      <c r="QVI17" s="4"/>
      <c r="QVO17" s="4"/>
      <c r="QVP17" s="4"/>
      <c r="QVV17" s="4"/>
      <c r="QVW17" s="4"/>
      <c r="QWC17" s="4"/>
      <c r="QWD17" s="4"/>
      <c r="QWJ17" s="4"/>
      <c r="QWK17" s="4"/>
      <c r="QWQ17" s="4"/>
      <c r="QWR17" s="4"/>
      <c r="QWX17" s="4"/>
      <c r="QWY17" s="4"/>
      <c r="QXE17" s="4"/>
      <c r="QXF17" s="4"/>
      <c r="QXL17" s="4"/>
      <c r="QXM17" s="4"/>
      <c r="QXS17" s="4"/>
      <c r="QXT17" s="4"/>
      <c r="QXZ17" s="4"/>
      <c r="QYA17" s="4"/>
      <c r="QYG17" s="4"/>
      <c r="QYH17" s="4"/>
      <c r="QYN17" s="4"/>
      <c r="QYO17" s="4"/>
      <c r="QYU17" s="4"/>
      <c r="QYV17" s="4"/>
      <c r="QZB17" s="4"/>
      <c r="QZC17" s="4"/>
      <c r="QZI17" s="4"/>
      <c r="QZJ17" s="4"/>
      <c r="QZP17" s="4"/>
      <c r="QZQ17" s="4"/>
      <c r="QZW17" s="4"/>
      <c r="QZX17" s="4"/>
      <c r="RAD17" s="4"/>
      <c r="RAE17" s="4"/>
      <c r="RAK17" s="4"/>
      <c r="RAL17" s="4"/>
      <c r="RAR17" s="4"/>
      <c r="RAS17" s="4"/>
      <c r="RAY17" s="4"/>
      <c r="RAZ17" s="4"/>
      <c r="RBF17" s="4"/>
      <c r="RBG17" s="4"/>
      <c r="RBM17" s="4"/>
      <c r="RBN17" s="4"/>
      <c r="RBT17" s="4"/>
      <c r="RBU17" s="4"/>
      <c r="RCA17" s="4"/>
      <c r="RCB17" s="4"/>
      <c r="RCH17" s="4"/>
      <c r="RCI17" s="4"/>
      <c r="RCO17" s="4"/>
      <c r="RCP17" s="4"/>
      <c r="RCV17" s="4"/>
      <c r="RCW17" s="4"/>
      <c r="RDC17" s="4"/>
      <c r="RDD17" s="4"/>
      <c r="RDJ17" s="4"/>
      <c r="RDK17" s="4"/>
      <c r="RDQ17" s="4"/>
      <c r="RDR17" s="4"/>
      <c r="RDX17" s="4"/>
      <c r="RDY17" s="4"/>
      <c r="REE17" s="4"/>
      <c r="REF17" s="4"/>
      <c r="REL17" s="4"/>
      <c r="REM17" s="4"/>
      <c r="RES17" s="4"/>
      <c r="RET17" s="4"/>
      <c r="REZ17" s="4"/>
      <c r="RFA17" s="4"/>
      <c r="RFG17" s="4"/>
      <c r="RFH17" s="4"/>
      <c r="RFN17" s="4"/>
      <c r="RFO17" s="4"/>
      <c r="RFU17" s="4"/>
      <c r="RFV17" s="4"/>
      <c r="RGB17" s="4"/>
      <c r="RGC17" s="4"/>
      <c r="RGI17" s="4"/>
      <c r="RGJ17" s="4"/>
      <c r="RGP17" s="4"/>
      <c r="RGQ17" s="4"/>
      <c r="RGW17" s="4"/>
      <c r="RGX17" s="4"/>
      <c r="RHD17" s="4"/>
      <c r="RHE17" s="4"/>
      <c r="RHK17" s="4"/>
      <c r="RHL17" s="4"/>
      <c r="RHR17" s="4"/>
      <c r="RHS17" s="4"/>
      <c r="RHY17" s="4"/>
      <c r="RHZ17" s="4"/>
      <c r="RIF17" s="4"/>
      <c r="RIG17" s="4"/>
      <c r="RIM17" s="4"/>
      <c r="RIN17" s="4"/>
      <c r="RIT17" s="4"/>
      <c r="RIU17" s="4"/>
      <c r="RJA17" s="4"/>
      <c r="RJB17" s="4"/>
      <c r="RJH17" s="4"/>
      <c r="RJI17" s="4"/>
      <c r="RJO17" s="4"/>
      <c r="RJP17" s="4"/>
      <c r="RJV17" s="4"/>
      <c r="RJW17" s="4"/>
      <c r="RKC17" s="4"/>
      <c r="RKD17" s="4"/>
      <c r="RKJ17" s="4"/>
      <c r="RKK17" s="4"/>
      <c r="RKQ17" s="4"/>
      <c r="RKR17" s="4"/>
      <c r="RKX17" s="4"/>
      <c r="RKY17" s="4"/>
      <c r="RLE17" s="4"/>
      <c r="RLF17" s="4"/>
      <c r="RLL17" s="4"/>
      <c r="RLM17" s="4"/>
      <c r="RLS17" s="4"/>
      <c r="RLT17" s="4"/>
      <c r="RLZ17" s="4"/>
      <c r="RMA17" s="4"/>
      <c r="RMG17" s="4"/>
      <c r="RMH17" s="4"/>
      <c r="RMN17" s="4"/>
      <c r="RMO17" s="4"/>
      <c r="RMU17" s="4"/>
      <c r="RMV17" s="4"/>
      <c r="RNB17" s="4"/>
      <c r="RNC17" s="4"/>
      <c r="RNI17" s="4"/>
      <c r="RNJ17" s="4"/>
      <c r="RNP17" s="4"/>
      <c r="RNQ17" s="4"/>
      <c r="RNW17" s="4"/>
      <c r="RNX17" s="4"/>
      <c r="ROD17" s="4"/>
      <c r="ROE17" s="4"/>
      <c r="ROK17" s="4"/>
      <c r="ROL17" s="4"/>
      <c r="ROR17" s="4"/>
      <c r="ROS17" s="4"/>
      <c r="ROY17" s="4"/>
      <c r="ROZ17" s="4"/>
      <c r="RPF17" s="4"/>
      <c r="RPG17" s="4"/>
      <c r="RPM17" s="4"/>
      <c r="RPN17" s="4"/>
      <c r="RPT17" s="4"/>
      <c r="RPU17" s="4"/>
      <c r="RQA17" s="4"/>
      <c r="RQB17" s="4"/>
      <c r="RQH17" s="4"/>
      <c r="RQI17" s="4"/>
      <c r="RQO17" s="4"/>
      <c r="RQP17" s="4"/>
      <c r="RQV17" s="4"/>
      <c r="RQW17" s="4"/>
      <c r="RRC17" s="4"/>
      <c r="RRD17" s="4"/>
      <c r="RRJ17" s="4"/>
      <c r="RRK17" s="4"/>
      <c r="RRQ17" s="4"/>
      <c r="RRR17" s="4"/>
      <c r="RRX17" s="4"/>
      <c r="RRY17" s="4"/>
      <c r="RSE17" s="4"/>
      <c r="RSF17" s="4"/>
      <c r="RSL17" s="4"/>
      <c r="RSM17" s="4"/>
      <c r="RSS17" s="4"/>
      <c r="RST17" s="4"/>
      <c r="RSZ17" s="4"/>
      <c r="RTA17" s="4"/>
      <c r="RTG17" s="4"/>
      <c r="RTH17" s="4"/>
      <c r="RTN17" s="4"/>
      <c r="RTO17" s="4"/>
      <c r="RTU17" s="4"/>
      <c r="RTV17" s="4"/>
      <c r="RUB17" s="4"/>
      <c r="RUC17" s="4"/>
      <c r="RUI17" s="4"/>
      <c r="RUJ17" s="4"/>
      <c r="RUP17" s="4"/>
      <c r="RUQ17" s="4"/>
      <c r="RUW17" s="4"/>
      <c r="RUX17" s="4"/>
      <c r="RVD17" s="4"/>
      <c r="RVE17" s="4"/>
      <c r="RVK17" s="4"/>
      <c r="RVL17" s="4"/>
      <c r="RVR17" s="4"/>
      <c r="RVS17" s="4"/>
      <c r="RVY17" s="4"/>
      <c r="RVZ17" s="4"/>
      <c r="RWF17" s="4"/>
      <c r="RWG17" s="4"/>
      <c r="RWM17" s="4"/>
      <c r="RWN17" s="4"/>
      <c r="RWT17" s="4"/>
      <c r="RWU17" s="4"/>
      <c r="RXA17" s="4"/>
      <c r="RXB17" s="4"/>
      <c r="RXH17" s="4"/>
      <c r="RXI17" s="4"/>
      <c r="RXO17" s="4"/>
      <c r="RXP17" s="4"/>
      <c r="RXV17" s="4"/>
      <c r="RXW17" s="4"/>
      <c r="RYC17" s="4"/>
      <c r="RYD17" s="4"/>
      <c r="RYJ17" s="4"/>
      <c r="RYK17" s="4"/>
      <c r="RYQ17" s="4"/>
      <c r="RYR17" s="4"/>
      <c r="RYX17" s="4"/>
      <c r="RYY17" s="4"/>
      <c r="RZE17" s="4"/>
      <c r="RZF17" s="4"/>
      <c r="RZL17" s="4"/>
      <c r="RZM17" s="4"/>
      <c r="RZS17" s="4"/>
      <c r="RZT17" s="4"/>
      <c r="RZZ17" s="4"/>
      <c r="SAA17" s="4"/>
      <c r="SAG17" s="4"/>
      <c r="SAH17" s="4"/>
      <c r="SAN17" s="4"/>
      <c r="SAO17" s="4"/>
      <c r="SAU17" s="4"/>
      <c r="SAV17" s="4"/>
      <c r="SBB17" s="4"/>
      <c r="SBC17" s="4"/>
      <c r="SBI17" s="4"/>
      <c r="SBJ17" s="4"/>
      <c r="SBP17" s="4"/>
      <c r="SBQ17" s="4"/>
      <c r="SBW17" s="4"/>
      <c r="SBX17" s="4"/>
      <c r="SCD17" s="4"/>
      <c r="SCE17" s="4"/>
      <c r="SCK17" s="4"/>
      <c r="SCL17" s="4"/>
      <c r="SCR17" s="4"/>
      <c r="SCS17" s="4"/>
      <c r="SCY17" s="4"/>
      <c r="SCZ17" s="4"/>
      <c r="SDF17" s="4"/>
      <c r="SDG17" s="4"/>
      <c r="SDM17" s="4"/>
      <c r="SDN17" s="4"/>
      <c r="SDT17" s="4"/>
      <c r="SDU17" s="4"/>
      <c r="SEA17" s="4"/>
      <c r="SEB17" s="4"/>
      <c r="SEH17" s="4"/>
      <c r="SEI17" s="4"/>
      <c r="SEO17" s="4"/>
      <c r="SEP17" s="4"/>
      <c r="SEV17" s="4"/>
      <c r="SEW17" s="4"/>
      <c r="SFC17" s="4"/>
      <c r="SFD17" s="4"/>
      <c r="SFJ17" s="4"/>
      <c r="SFK17" s="4"/>
      <c r="SFQ17" s="4"/>
      <c r="SFR17" s="4"/>
      <c r="SFX17" s="4"/>
      <c r="SFY17" s="4"/>
      <c r="SGE17" s="4"/>
      <c r="SGF17" s="4"/>
      <c r="SGL17" s="4"/>
      <c r="SGM17" s="4"/>
      <c r="SGS17" s="4"/>
      <c r="SGT17" s="4"/>
      <c r="SGZ17" s="4"/>
      <c r="SHA17" s="4"/>
      <c r="SHG17" s="4"/>
      <c r="SHH17" s="4"/>
      <c r="SHN17" s="4"/>
      <c r="SHO17" s="4"/>
      <c r="SHU17" s="4"/>
      <c r="SHV17" s="4"/>
      <c r="SIB17" s="4"/>
      <c r="SIC17" s="4"/>
      <c r="SII17" s="4"/>
      <c r="SIJ17" s="4"/>
      <c r="SIP17" s="4"/>
      <c r="SIQ17" s="4"/>
      <c r="SIW17" s="4"/>
      <c r="SIX17" s="4"/>
      <c r="SJD17" s="4"/>
      <c r="SJE17" s="4"/>
      <c r="SJK17" s="4"/>
      <c r="SJL17" s="4"/>
      <c r="SJR17" s="4"/>
      <c r="SJS17" s="4"/>
      <c r="SJY17" s="4"/>
      <c r="SJZ17" s="4"/>
      <c r="SKF17" s="4"/>
      <c r="SKG17" s="4"/>
      <c r="SKM17" s="4"/>
      <c r="SKN17" s="4"/>
      <c r="SKT17" s="4"/>
      <c r="SKU17" s="4"/>
      <c r="SLA17" s="4"/>
      <c r="SLB17" s="4"/>
      <c r="SLH17" s="4"/>
      <c r="SLI17" s="4"/>
      <c r="SLO17" s="4"/>
      <c r="SLP17" s="4"/>
      <c r="SLV17" s="4"/>
      <c r="SLW17" s="4"/>
      <c r="SMC17" s="4"/>
      <c r="SMD17" s="4"/>
      <c r="SMJ17" s="4"/>
      <c r="SMK17" s="4"/>
      <c r="SMQ17" s="4"/>
      <c r="SMR17" s="4"/>
      <c r="SMX17" s="4"/>
      <c r="SMY17" s="4"/>
      <c r="SNE17" s="4"/>
      <c r="SNF17" s="4"/>
      <c r="SNL17" s="4"/>
      <c r="SNM17" s="4"/>
      <c r="SNS17" s="4"/>
      <c r="SNT17" s="4"/>
      <c r="SNZ17" s="4"/>
      <c r="SOA17" s="4"/>
      <c r="SOG17" s="4"/>
      <c r="SOH17" s="4"/>
      <c r="SON17" s="4"/>
      <c r="SOO17" s="4"/>
      <c r="SOU17" s="4"/>
      <c r="SOV17" s="4"/>
      <c r="SPB17" s="4"/>
      <c r="SPC17" s="4"/>
      <c r="SPI17" s="4"/>
      <c r="SPJ17" s="4"/>
      <c r="SPP17" s="4"/>
      <c r="SPQ17" s="4"/>
      <c r="SPW17" s="4"/>
      <c r="SPX17" s="4"/>
      <c r="SQD17" s="4"/>
      <c r="SQE17" s="4"/>
      <c r="SQK17" s="4"/>
      <c r="SQL17" s="4"/>
      <c r="SQR17" s="4"/>
      <c r="SQS17" s="4"/>
      <c r="SQY17" s="4"/>
      <c r="SQZ17" s="4"/>
      <c r="SRF17" s="4"/>
      <c r="SRG17" s="4"/>
      <c r="SRM17" s="4"/>
      <c r="SRN17" s="4"/>
      <c r="SRT17" s="4"/>
      <c r="SRU17" s="4"/>
      <c r="SSA17" s="4"/>
      <c r="SSB17" s="4"/>
      <c r="SSH17" s="4"/>
      <c r="SSI17" s="4"/>
      <c r="SSO17" s="4"/>
      <c r="SSP17" s="4"/>
      <c r="SSV17" s="4"/>
      <c r="SSW17" s="4"/>
      <c r="STC17" s="4"/>
      <c r="STD17" s="4"/>
      <c r="STJ17" s="4"/>
      <c r="STK17" s="4"/>
      <c r="STQ17" s="4"/>
      <c r="STR17" s="4"/>
      <c r="STX17" s="4"/>
      <c r="STY17" s="4"/>
      <c r="SUE17" s="4"/>
      <c r="SUF17" s="4"/>
      <c r="SUL17" s="4"/>
      <c r="SUM17" s="4"/>
      <c r="SUS17" s="4"/>
      <c r="SUT17" s="4"/>
      <c r="SUZ17" s="4"/>
      <c r="SVA17" s="4"/>
      <c r="SVG17" s="4"/>
      <c r="SVH17" s="4"/>
      <c r="SVN17" s="4"/>
      <c r="SVO17" s="4"/>
      <c r="SVU17" s="4"/>
      <c r="SVV17" s="4"/>
      <c r="SWB17" s="4"/>
      <c r="SWC17" s="4"/>
      <c r="SWI17" s="4"/>
      <c r="SWJ17" s="4"/>
      <c r="SWP17" s="4"/>
      <c r="SWQ17" s="4"/>
      <c r="SWW17" s="4"/>
      <c r="SWX17" s="4"/>
      <c r="SXD17" s="4"/>
      <c r="SXE17" s="4"/>
      <c r="SXK17" s="4"/>
      <c r="SXL17" s="4"/>
      <c r="SXR17" s="4"/>
      <c r="SXS17" s="4"/>
      <c r="SXY17" s="4"/>
      <c r="SXZ17" s="4"/>
      <c r="SYF17" s="4"/>
      <c r="SYG17" s="4"/>
      <c r="SYM17" s="4"/>
      <c r="SYN17" s="4"/>
      <c r="SYT17" s="4"/>
      <c r="SYU17" s="4"/>
      <c r="SZA17" s="4"/>
      <c r="SZB17" s="4"/>
      <c r="SZH17" s="4"/>
      <c r="SZI17" s="4"/>
      <c r="SZO17" s="4"/>
      <c r="SZP17" s="4"/>
      <c r="SZV17" s="4"/>
      <c r="SZW17" s="4"/>
      <c r="TAC17" s="4"/>
      <c r="TAD17" s="4"/>
      <c r="TAJ17" s="4"/>
      <c r="TAK17" s="4"/>
      <c r="TAQ17" s="4"/>
      <c r="TAR17" s="4"/>
      <c r="TAX17" s="4"/>
      <c r="TAY17" s="4"/>
      <c r="TBE17" s="4"/>
      <c r="TBF17" s="4"/>
      <c r="TBL17" s="4"/>
      <c r="TBM17" s="4"/>
      <c r="TBS17" s="4"/>
      <c r="TBT17" s="4"/>
      <c r="TBZ17" s="4"/>
      <c r="TCA17" s="4"/>
      <c r="TCG17" s="4"/>
      <c r="TCH17" s="4"/>
      <c r="TCN17" s="4"/>
      <c r="TCO17" s="4"/>
      <c r="TCU17" s="4"/>
      <c r="TCV17" s="4"/>
      <c r="TDB17" s="4"/>
      <c r="TDC17" s="4"/>
      <c r="TDI17" s="4"/>
      <c r="TDJ17" s="4"/>
      <c r="TDP17" s="4"/>
      <c r="TDQ17" s="4"/>
      <c r="TDW17" s="4"/>
      <c r="TDX17" s="4"/>
      <c r="TED17" s="4"/>
      <c r="TEE17" s="4"/>
      <c r="TEK17" s="4"/>
      <c r="TEL17" s="4"/>
      <c r="TER17" s="4"/>
      <c r="TES17" s="4"/>
      <c r="TEY17" s="4"/>
      <c r="TEZ17" s="4"/>
      <c r="TFF17" s="4"/>
      <c r="TFG17" s="4"/>
      <c r="TFM17" s="4"/>
      <c r="TFN17" s="4"/>
      <c r="TFT17" s="4"/>
      <c r="TFU17" s="4"/>
      <c r="TGA17" s="4"/>
      <c r="TGB17" s="4"/>
      <c r="TGH17" s="4"/>
      <c r="TGI17" s="4"/>
      <c r="TGO17" s="4"/>
      <c r="TGP17" s="4"/>
      <c r="TGV17" s="4"/>
      <c r="TGW17" s="4"/>
      <c r="THC17" s="4"/>
      <c r="THD17" s="4"/>
      <c r="THJ17" s="4"/>
      <c r="THK17" s="4"/>
      <c r="THQ17" s="4"/>
      <c r="THR17" s="4"/>
      <c r="THX17" s="4"/>
      <c r="THY17" s="4"/>
      <c r="TIE17" s="4"/>
      <c r="TIF17" s="4"/>
      <c r="TIL17" s="4"/>
      <c r="TIM17" s="4"/>
      <c r="TIS17" s="4"/>
      <c r="TIT17" s="4"/>
      <c r="TIZ17" s="4"/>
      <c r="TJA17" s="4"/>
      <c r="TJG17" s="4"/>
      <c r="TJH17" s="4"/>
      <c r="TJN17" s="4"/>
      <c r="TJO17" s="4"/>
      <c r="TJU17" s="4"/>
      <c r="TJV17" s="4"/>
      <c r="TKB17" s="4"/>
      <c r="TKC17" s="4"/>
      <c r="TKI17" s="4"/>
      <c r="TKJ17" s="4"/>
      <c r="TKP17" s="4"/>
      <c r="TKQ17" s="4"/>
      <c r="TKW17" s="4"/>
      <c r="TKX17" s="4"/>
      <c r="TLD17" s="4"/>
      <c r="TLE17" s="4"/>
      <c r="TLK17" s="4"/>
      <c r="TLL17" s="4"/>
      <c r="TLR17" s="4"/>
      <c r="TLS17" s="4"/>
      <c r="TLY17" s="4"/>
      <c r="TLZ17" s="4"/>
      <c r="TMF17" s="4"/>
      <c r="TMG17" s="4"/>
      <c r="TMM17" s="4"/>
      <c r="TMN17" s="4"/>
      <c r="TMT17" s="4"/>
      <c r="TMU17" s="4"/>
      <c r="TNA17" s="4"/>
      <c r="TNB17" s="4"/>
      <c r="TNH17" s="4"/>
      <c r="TNI17" s="4"/>
      <c r="TNO17" s="4"/>
      <c r="TNP17" s="4"/>
      <c r="TNV17" s="4"/>
      <c r="TNW17" s="4"/>
      <c r="TOC17" s="4"/>
      <c r="TOD17" s="4"/>
      <c r="TOJ17" s="4"/>
      <c r="TOK17" s="4"/>
      <c r="TOQ17" s="4"/>
      <c r="TOR17" s="4"/>
      <c r="TOX17" s="4"/>
      <c r="TOY17" s="4"/>
      <c r="TPE17" s="4"/>
      <c r="TPF17" s="4"/>
      <c r="TPL17" s="4"/>
      <c r="TPM17" s="4"/>
      <c r="TPS17" s="4"/>
      <c r="TPT17" s="4"/>
      <c r="TPZ17" s="4"/>
      <c r="TQA17" s="4"/>
      <c r="TQG17" s="4"/>
      <c r="TQH17" s="4"/>
      <c r="TQN17" s="4"/>
      <c r="TQO17" s="4"/>
      <c r="TQU17" s="4"/>
      <c r="TQV17" s="4"/>
      <c r="TRB17" s="4"/>
      <c r="TRC17" s="4"/>
      <c r="TRI17" s="4"/>
      <c r="TRJ17" s="4"/>
      <c r="TRP17" s="4"/>
      <c r="TRQ17" s="4"/>
      <c r="TRW17" s="4"/>
      <c r="TRX17" s="4"/>
      <c r="TSD17" s="4"/>
      <c r="TSE17" s="4"/>
      <c r="TSK17" s="4"/>
      <c r="TSL17" s="4"/>
      <c r="TSR17" s="4"/>
      <c r="TSS17" s="4"/>
      <c r="TSY17" s="4"/>
      <c r="TSZ17" s="4"/>
      <c r="TTF17" s="4"/>
      <c r="TTG17" s="4"/>
      <c r="TTM17" s="4"/>
      <c r="TTN17" s="4"/>
      <c r="TTT17" s="4"/>
      <c r="TTU17" s="4"/>
      <c r="TUA17" s="4"/>
      <c r="TUB17" s="4"/>
      <c r="TUH17" s="4"/>
      <c r="TUI17" s="4"/>
      <c r="TUO17" s="4"/>
      <c r="TUP17" s="4"/>
      <c r="TUV17" s="4"/>
      <c r="TUW17" s="4"/>
      <c r="TVC17" s="4"/>
      <c r="TVD17" s="4"/>
      <c r="TVJ17" s="4"/>
      <c r="TVK17" s="4"/>
      <c r="TVQ17" s="4"/>
      <c r="TVR17" s="4"/>
      <c r="TVX17" s="4"/>
      <c r="TVY17" s="4"/>
      <c r="TWE17" s="4"/>
      <c r="TWF17" s="4"/>
      <c r="TWL17" s="4"/>
      <c r="TWM17" s="4"/>
      <c r="TWS17" s="4"/>
      <c r="TWT17" s="4"/>
      <c r="TWZ17" s="4"/>
      <c r="TXA17" s="4"/>
      <c r="TXG17" s="4"/>
      <c r="TXH17" s="4"/>
      <c r="TXN17" s="4"/>
      <c r="TXO17" s="4"/>
      <c r="TXU17" s="4"/>
      <c r="TXV17" s="4"/>
      <c r="TYB17" s="4"/>
      <c r="TYC17" s="4"/>
      <c r="TYI17" s="4"/>
      <c r="TYJ17" s="4"/>
      <c r="TYP17" s="4"/>
      <c r="TYQ17" s="4"/>
      <c r="TYW17" s="4"/>
      <c r="TYX17" s="4"/>
      <c r="TZD17" s="4"/>
      <c r="TZE17" s="4"/>
      <c r="TZK17" s="4"/>
      <c r="TZL17" s="4"/>
      <c r="TZR17" s="4"/>
      <c r="TZS17" s="4"/>
      <c r="TZY17" s="4"/>
      <c r="TZZ17" s="4"/>
      <c r="UAF17" s="4"/>
      <c r="UAG17" s="4"/>
      <c r="UAM17" s="4"/>
      <c r="UAN17" s="4"/>
      <c r="UAT17" s="4"/>
      <c r="UAU17" s="4"/>
      <c r="UBA17" s="4"/>
      <c r="UBB17" s="4"/>
      <c r="UBH17" s="4"/>
      <c r="UBI17" s="4"/>
      <c r="UBO17" s="4"/>
      <c r="UBP17" s="4"/>
      <c r="UBV17" s="4"/>
      <c r="UBW17" s="4"/>
      <c r="UCC17" s="4"/>
      <c r="UCD17" s="4"/>
      <c r="UCJ17" s="4"/>
      <c r="UCK17" s="4"/>
      <c r="UCQ17" s="4"/>
      <c r="UCR17" s="4"/>
      <c r="UCX17" s="4"/>
      <c r="UCY17" s="4"/>
      <c r="UDE17" s="4"/>
      <c r="UDF17" s="4"/>
      <c r="UDL17" s="4"/>
      <c r="UDM17" s="4"/>
      <c r="UDS17" s="4"/>
      <c r="UDT17" s="4"/>
      <c r="UDZ17" s="4"/>
      <c r="UEA17" s="4"/>
      <c r="UEG17" s="4"/>
      <c r="UEH17" s="4"/>
      <c r="UEN17" s="4"/>
      <c r="UEO17" s="4"/>
      <c r="UEU17" s="4"/>
      <c r="UEV17" s="4"/>
      <c r="UFB17" s="4"/>
      <c r="UFC17" s="4"/>
      <c r="UFI17" s="4"/>
      <c r="UFJ17" s="4"/>
      <c r="UFP17" s="4"/>
      <c r="UFQ17" s="4"/>
      <c r="UFW17" s="4"/>
      <c r="UFX17" s="4"/>
      <c r="UGD17" s="4"/>
      <c r="UGE17" s="4"/>
      <c r="UGK17" s="4"/>
      <c r="UGL17" s="4"/>
      <c r="UGR17" s="4"/>
      <c r="UGS17" s="4"/>
      <c r="UGY17" s="4"/>
      <c r="UGZ17" s="4"/>
      <c r="UHF17" s="4"/>
      <c r="UHG17" s="4"/>
      <c r="UHM17" s="4"/>
      <c r="UHN17" s="4"/>
      <c r="UHT17" s="4"/>
      <c r="UHU17" s="4"/>
      <c r="UIA17" s="4"/>
      <c r="UIB17" s="4"/>
      <c r="UIH17" s="4"/>
      <c r="UII17" s="4"/>
      <c r="UIO17" s="4"/>
      <c r="UIP17" s="4"/>
      <c r="UIV17" s="4"/>
      <c r="UIW17" s="4"/>
      <c r="UJC17" s="4"/>
      <c r="UJD17" s="4"/>
      <c r="UJJ17" s="4"/>
      <c r="UJK17" s="4"/>
      <c r="UJQ17" s="4"/>
      <c r="UJR17" s="4"/>
      <c r="UJX17" s="4"/>
      <c r="UJY17" s="4"/>
      <c r="UKE17" s="4"/>
      <c r="UKF17" s="4"/>
      <c r="UKL17" s="4"/>
      <c r="UKM17" s="4"/>
      <c r="UKS17" s="4"/>
      <c r="UKT17" s="4"/>
      <c r="UKZ17" s="4"/>
      <c r="ULA17" s="4"/>
      <c r="ULG17" s="4"/>
      <c r="ULH17" s="4"/>
      <c r="ULN17" s="4"/>
      <c r="ULO17" s="4"/>
      <c r="ULU17" s="4"/>
      <c r="ULV17" s="4"/>
      <c r="UMB17" s="4"/>
      <c r="UMC17" s="4"/>
      <c r="UMI17" s="4"/>
      <c r="UMJ17" s="4"/>
      <c r="UMP17" s="4"/>
      <c r="UMQ17" s="4"/>
      <c r="UMW17" s="4"/>
      <c r="UMX17" s="4"/>
      <c r="UND17" s="4"/>
      <c r="UNE17" s="4"/>
      <c r="UNK17" s="4"/>
      <c r="UNL17" s="4"/>
      <c r="UNR17" s="4"/>
      <c r="UNS17" s="4"/>
      <c r="UNY17" s="4"/>
      <c r="UNZ17" s="4"/>
      <c r="UOF17" s="4"/>
      <c r="UOG17" s="4"/>
      <c r="UOM17" s="4"/>
      <c r="UON17" s="4"/>
      <c r="UOT17" s="4"/>
      <c r="UOU17" s="4"/>
      <c r="UPA17" s="4"/>
      <c r="UPB17" s="4"/>
      <c r="UPH17" s="4"/>
      <c r="UPI17" s="4"/>
      <c r="UPO17" s="4"/>
      <c r="UPP17" s="4"/>
      <c r="UPV17" s="4"/>
      <c r="UPW17" s="4"/>
      <c r="UQC17" s="4"/>
      <c r="UQD17" s="4"/>
      <c r="UQJ17" s="4"/>
      <c r="UQK17" s="4"/>
      <c r="UQQ17" s="4"/>
      <c r="UQR17" s="4"/>
      <c r="UQX17" s="4"/>
      <c r="UQY17" s="4"/>
      <c r="URE17" s="4"/>
      <c r="URF17" s="4"/>
      <c r="URL17" s="4"/>
      <c r="URM17" s="4"/>
      <c r="URS17" s="4"/>
      <c r="URT17" s="4"/>
      <c r="URZ17" s="4"/>
      <c r="USA17" s="4"/>
      <c r="USG17" s="4"/>
      <c r="USH17" s="4"/>
      <c r="USN17" s="4"/>
      <c r="USO17" s="4"/>
      <c r="USU17" s="4"/>
      <c r="USV17" s="4"/>
      <c r="UTB17" s="4"/>
      <c r="UTC17" s="4"/>
      <c r="UTI17" s="4"/>
      <c r="UTJ17" s="4"/>
      <c r="UTP17" s="4"/>
      <c r="UTQ17" s="4"/>
      <c r="UTW17" s="4"/>
      <c r="UTX17" s="4"/>
      <c r="UUD17" s="4"/>
      <c r="UUE17" s="4"/>
      <c r="UUK17" s="4"/>
      <c r="UUL17" s="4"/>
      <c r="UUR17" s="4"/>
      <c r="UUS17" s="4"/>
      <c r="UUY17" s="4"/>
      <c r="UUZ17" s="4"/>
      <c r="UVF17" s="4"/>
      <c r="UVG17" s="4"/>
      <c r="UVM17" s="4"/>
      <c r="UVN17" s="4"/>
      <c r="UVT17" s="4"/>
      <c r="UVU17" s="4"/>
      <c r="UWA17" s="4"/>
      <c r="UWB17" s="4"/>
      <c r="UWH17" s="4"/>
      <c r="UWI17" s="4"/>
      <c r="UWO17" s="4"/>
      <c r="UWP17" s="4"/>
      <c r="UWV17" s="4"/>
      <c r="UWW17" s="4"/>
      <c r="UXC17" s="4"/>
      <c r="UXD17" s="4"/>
      <c r="UXJ17" s="4"/>
      <c r="UXK17" s="4"/>
      <c r="UXQ17" s="4"/>
      <c r="UXR17" s="4"/>
      <c r="UXX17" s="4"/>
      <c r="UXY17" s="4"/>
      <c r="UYE17" s="4"/>
      <c r="UYF17" s="4"/>
      <c r="UYL17" s="4"/>
      <c r="UYM17" s="4"/>
      <c r="UYS17" s="4"/>
      <c r="UYT17" s="4"/>
      <c r="UYZ17" s="4"/>
      <c r="UZA17" s="4"/>
      <c r="UZG17" s="4"/>
      <c r="UZH17" s="4"/>
      <c r="UZN17" s="4"/>
      <c r="UZO17" s="4"/>
      <c r="UZU17" s="4"/>
      <c r="UZV17" s="4"/>
      <c r="VAB17" s="4"/>
      <c r="VAC17" s="4"/>
      <c r="VAI17" s="4"/>
      <c r="VAJ17" s="4"/>
      <c r="VAP17" s="4"/>
      <c r="VAQ17" s="4"/>
      <c r="VAW17" s="4"/>
      <c r="VAX17" s="4"/>
      <c r="VBD17" s="4"/>
      <c r="VBE17" s="4"/>
      <c r="VBK17" s="4"/>
      <c r="VBL17" s="4"/>
      <c r="VBR17" s="4"/>
      <c r="VBS17" s="4"/>
      <c r="VBY17" s="4"/>
      <c r="VBZ17" s="4"/>
      <c r="VCF17" s="4"/>
      <c r="VCG17" s="4"/>
      <c r="VCM17" s="4"/>
      <c r="VCN17" s="4"/>
      <c r="VCT17" s="4"/>
      <c r="VCU17" s="4"/>
      <c r="VDA17" s="4"/>
      <c r="VDB17" s="4"/>
      <c r="VDH17" s="4"/>
      <c r="VDI17" s="4"/>
      <c r="VDO17" s="4"/>
      <c r="VDP17" s="4"/>
      <c r="VDV17" s="4"/>
      <c r="VDW17" s="4"/>
      <c r="VEC17" s="4"/>
      <c r="VED17" s="4"/>
      <c r="VEJ17" s="4"/>
      <c r="VEK17" s="4"/>
      <c r="VEQ17" s="4"/>
      <c r="VER17" s="4"/>
      <c r="VEX17" s="4"/>
      <c r="VEY17" s="4"/>
      <c r="VFE17" s="4"/>
      <c r="VFF17" s="4"/>
      <c r="VFL17" s="4"/>
      <c r="VFM17" s="4"/>
      <c r="VFS17" s="4"/>
      <c r="VFT17" s="4"/>
      <c r="VFZ17" s="4"/>
      <c r="VGA17" s="4"/>
      <c r="VGG17" s="4"/>
      <c r="VGH17" s="4"/>
      <c r="VGN17" s="4"/>
      <c r="VGO17" s="4"/>
      <c r="VGU17" s="4"/>
      <c r="VGV17" s="4"/>
      <c r="VHB17" s="4"/>
      <c r="VHC17" s="4"/>
      <c r="VHI17" s="4"/>
      <c r="VHJ17" s="4"/>
      <c r="VHP17" s="4"/>
      <c r="VHQ17" s="4"/>
      <c r="VHW17" s="4"/>
      <c r="VHX17" s="4"/>
      <c r="VID17" s="4"/>
      <c r="VIE17" s="4"/>
      <c r="VIK17" s="4"/>
      <c r="VIL17" s="4"/>
      <c r="VIR17" s="4"/>
      <c r="VIS17" s="4"/>
      <c r="VIY17" s="4"/>
      <c r="VIZ17" s="4"/>
      <c r="VJF17" s="4"/>
      <c r="VJG17" s="4"/>
      <c r="VJM17" s="4"/>
      <c r="VJN17" s="4"/>
      <c r="VJT17" s="4"/>
      <c r="VJU17" s="4"/>
      <c r="VKA17" s="4"/>
      <c r="VKB17" s="4"/>
      <c r="VKH17" s="4"/>
      <c r="VKI17" s="4"/>
      <c r="VKO17" s="4"/>
      <c r="VKP17" s="4"/>
      <c r="VKV17" s="4"/>
      <c r="VKW17" s="4"/>
      <c r="VLC17" s="4"/>
      <c r="VLD17" s="4"/>
      <c r="VLJ17" s="4"/>
      <c r="VLK17" s="4"/>
      <c r="VLQ17" s="4"/>
      <c r="VLR17" s="4"/>
      <c r="VLX17" s="4"/>
      <c r="VLY17" s="4"/>
      <c r="VME17" s="4"/>
      <c r="VMF17" s="4"/>
      <c r="VML17" s="4"/>
      <c r="VMM17" s="4"/>
      <c r="VMS17" s="4"/>
      <c r="VMT17" s="4"/>
      <c r="VMZ17" s="4"/>
      <c r="VNA17" s="4"/>
      <c r="VNG17" s="4"/>
      <c r="VNH17" s="4"/>
      <c r="VNN17" s="4"/>
      <c r="VNO17" s="4"/>
      <c r="VNU17" s="4"/>
      <c r="VNV17" s="4"/>
      <c r="VOB17" s="4"/>
      <c r="VOC17" s="4"/>
      <c r="VOI17" s="4"/>
      <c r="VOJ17" s="4"/>
      <c r="VOP17" s="4"/>
      <c r="VOQ17" s="4"/>
      <c r="VOW17" s="4"/>
      <c r="VOX17" s="4"/>
      <c r="VPD17" s="4"/>
      <c r="VPE17" s="4"/>
      <c r="VPK17" s="4"/>
      <c r="VPL17" s="4"/>
      <c r="VPR17" s="4"/>
      <c r="VPS17" s="4"/>
      <c r="VPY17" s="4"/>
      <c r="VPZ17" s="4"/>
      <c r="VQF17" s="4"/>
      <c r="VQG17" s="4"/>
      <c r="VQM17" s="4"/>
      <c r="VQN17" s="4"/>
      <c r="VQT17" s="4"/>
      <c r="VQU17" s="4"/>
      <c r="VRA17" s="4"/>
      <c r="VRB17" s="4"/>
      <c r="VRH17" s="4"/>
      <c r="VRI17" s="4"/>
      <c r="VRO17" s="4"/>
      <c r="VRP17" s="4"/>
      <c r="VRV17" s="4"/>
      <c r="VRW17" s="4"/>
      <c r="VSC17" s="4"/>
      <c r="VSD17" s="4"/>
      <c r="VSJ17" s="4"/>
      <c r="VSK17" s="4"/>
      <c r="VSQ17" s="4"/>
      <c r="VSR17" s="4"/>
      <c r="VSX17" s="4"/>
      <c r="VSY17" s="4"/>
      <c r="VTE17" s="4"/>
      <c r="VTF17" s="4"/>
      <c r="VTL17" s="4"/>
      <c r="VTM17" s="4"/>
      <c r="VTS17" s="4"/>
      <c r="VTT17" s="4"/>
      <c r="VTZ17" s="4"/>
      <c r="VUA17" s="4"/>
      <c r="VUG17" s="4"/>
      <c r="VUH17" s="4"/>
      <c r="VUN17" s="4"/>
      <c r="VUO17" s="4"/>
      <c r="VUU17" s="4"/>
      <c r="VUV17" s="4"/>
      <c r="VVB17" s="4"/>
      <c r="VVC17" s="4"/>
      <c r="VVI17" s="4"/>
      <c r="VVJ17" s="4"/>
      <c r="VVP17" s="4"/>
      <c r="VVQ17" s="4"/>
      <c r="VVW17" s="4"/>
      <c r="VVX17" s="4"/>
      <c r="VWD17" s="4"/>
      <c r="VWE17" s="4"/>
      <c r="VWK17" s="4"/>
      <c r="VWL17" s="4"/>
      <c r="VWR17" s="4"/>
      <c r="VWS17" s="4"/>
      <c r="VWY17" s="4"/>
      <c r="VWZ17" s="4"/>
      <c r="VXF17" s="4"/>
      <c r="VXG17" s="4"/>
      <c r="VXM17" s="4"/>
      <c r="VXN17" s="4"/>
      <c r="VXT17" s="4"/>
      <c r="VXU17" s="4"/>
      <c r="VYA17" s="4"/>
      <c r="VYB17" s="4"/>
      <c r="VYH17" s="4"/>
      <c r="VYI17" s="4"/>
      <c r="VYO17" s="4"/>
      <c r="VYP17" s="4"/>
      <c r="VYV17" s="4"/>
      <c r="VYW17" s="4"/>
      <c r="VZC17" s="4"/>
      <c r="VZD17" s="4"/>
      <c r="VZJ17" s="4"/>
      <c r="VZK17" s="4"/>
      <c r="VZQ17" s="4"/>
      <c r="VZR17" s="4"/>
      <c r="VZX17" s="4"/>
      <c r="VZY17" s="4"/>
      <c r="WAE17" s="4"/>
      <c r="WAF17" s="4"/>
      <c r="WAL17" s="4"/>
      <c r="WAM17" s="4"/>
      <c r="WAS17" s="4"/>
      <c r="WAT17" s="4"/>
      <c r="WAZ17" s="4"/>
      <c r="WBA17" s="4"/>
      <c r="WBG17" s="4"/>
      <c r="WBH17" s="4"/>
      <c r="WBN17" s="4"/>
      <c r="WBO17" s="4"/>
      <c r="WBU17" s="4"/>
      <c r="WBV17" s="4"/>
      <c r="WCB17" s="4"/>
      <c r="WCC17" s="4"/>
      <c r="WCI17" s="4"/>
      <c r="WCJ17" s="4"/>
      <c r="WCP17" s="4"/>
      <c r="WCQ17" s="4"/>
      <c r="WCW17" s="4"/>
      <c r="WCX17" s="4"/>
      <c r="WDD17" s="4"/>
      <c r="WDE17" s="4"/>
      <c r="WDK17" s="4"/>
      <c r="WDL17" s="4"/>
      <c r="WDR17" s="4"/>
      <c r="WDS17" s="4"/>
      <c r="WDY17" s="4"/>
      <c r="WDZ17" s="4"/>
      <c r="WEF17" s="4"/>
      <c r="WEG17" s="4"/>
      <c r="WEM17" s="4"/>
      <c r="WEN17" s="4"/>
      <c r="WET17" s="4"/>
      <c r="WEU17" s="4"/>
      <c r="WFA17" s="4"/>
      <c r="WFB17" s="4"/>
      <c r="WFH17" s="4"/>
      <c r="WFI17" s="4"/>
      <c r="WFO17" s="4"/>
      <c r="WFP17" s="4"/>
      <c r="WFV17" s="4"/>
      <c r="WFW17" s="4"/>
      <c r="WGC17" s="4"/>
      <c r="WGD17" s="4"/>
      <c r="WGJ17" s="4"/>
      <c r="WGK17" s="4"/>
      <c r="WGQ17" s="4"/>
      <c r="WGR17" s="4"/>
      <c r="WGX17" s="4"/>
      <c r="WGY17" s="4"/>
      <c r="WHE17" s="4"/>
      <c r="WHF17" s="4"/>
      <c r="WHL17" s="4"/>
      <c r="WHM17" s="4"/>
      <c r="WHS17" s="4"/>
      <c r="WHT17" s="4"/>
      <c r="WHZ17" s="4"/>
      <c r="WIA17" s="4"/>
      <c r="WIG17" s="4"/>
      <c r="WIH17" s="4"/>
      <c r="WIN17" s="4"/>
      <c r="WIO17" s="4"/>
      <c r="WIU17" s="4"/>
      <c r="WIV17" s="4"/>
      <c r="WJB17" s="4"/>
      <c r="WJC17" s="4"/>
      <c r="WJI17" s="4"/>
      <c r="WJJ17" s="4"/>
      <c r="WJP17" s="4"/>
      <c r="WJQ17" s="4"/>
      <c r="WJW17" s="4"/>
      <c r="WJX17" s="4"/>
      <c r="WKD17" s="4"/>
      <c r="WKE17" s="4"/>
      <c r="WKK17" s="4"/>
      <c r="WKL17" s="4"/>
      <c r="WKR17" s="4"/>
      <c r="WKS17" s="4"/>
      <c r="WKY17" s="4"/>
      <c r="WKZ17" s="4"/>
      <c r="WLF17" s="4"/>
      <c r="WLG17" s="4"/>
      <c r="WLM17" s="4"/>
      <c r="WLN17" s="4"/>
      <c r="WLT17" s="4"/>
      <c r="WLU17" s="4"/>
      <c r="WMA17" s="4"/>
      <c r="WMB17" s="4"/>
      <c r="WMH17" s="4"/>
      <c r="WMI17" s="4"/>
      <c r="WMO17" s="4"/>
      <c r="WMP17" s="4"/>
      <c r="WMV17" s="4"/>
      <c r="WMW17" s="4"/>
      <c r="WNC17" s="4"/>
      <c r="WND17" s="4"/>
      <c r="WNJ17" s="4"/>
      <c r="WNK17" s="4"/>
      <c r="WNQ17" s="4"/>
      <c r="WNR17" s="4"/>
      <c r="WNX17" s="4"/>
      <c r="WNY17" s="4"/>
      <c r="WOE17" s="4"/>
      <c r="WOF17" s="4"/>
      <c r="WOL17" s="4"/>
      <c r="WOM17" s="4"/>
      <c r="WOS17" s="4"/>
      <c r="WOT17" s="4"/>
      <c r="WOZ17" s="4"/>
      <c r="WPA17" s="4"/>
      <c r="WPG17" s="4"/>
      <c r="WPH17" s="4"/>
      <c r="WPN17" s="4"/>
      <c r="WPO17" s="4"/>
      <c r="WPU17" s="4"/>
      <c r="WPV17" s="4"/>
      <c r="WQB17" s="4"/>
      <c r="WQC17" s="4"/>
      <c r="WQI17" s="4"/>
      <c r="WQJ17" s="4"/>
      <c r="WQP17" s="4"/>
      <c r="WQQ17" s="4"/>
      <c r="WQW17" s="4"/>
      <c r="WQX17" s="4"/>
      <c r="WRD17" s="4"/>
      <c r="WRE17" s="4"/>
      <c r="WRK17" s="4"/>
      <c r="WRL17" s="4"/>
      <c r="WRR17" s="4"/>
      <c r="WRS17" s="4"/>
      <c r="WRY17" s="4"/>
      <c r="WRZ17" s="4"/>
      <c r="WSF17" s="4"/>
      <c r="WSG17" s="4"/>
      <c r="WSM17" s="4"/>
      <c r="WSN17" s="4"/>
      <c r="WST17" s="4"/>
      <c r="WSU17" s="4"/>
      <c r="WTA17" s="4"/>
      <c r="WTB17" s="4"/>
      <c r="WTH17" s="4"/>
      <c r="WTI17" s="4"/>
      <c r="WTO17" s="4"/>
      <c r="WTP17" s="4"/>
      <c r="WTV17" s="4"/>
      <c r="WTW17" s="4"/>
      <c r="WUC17" s="4"/>
      <c r="WUD17" s="4"/>
      <c r="WUJ17" s="4"/>
      <c r="WUK17" s="4"/>
      <c r="WUQ17" s="4"/>
      <c r="WUR17" s="4"/>
      <c r="WUX17" s="4"/>
      <c r="WUY17" s="4"/>
      <c r="WVE17" s="4"/>
      <c r="WVF17" s="4"/>
      <c r="WVL17" s="4"/>
      <c r="WVM17" s="4"/>
      <c r="WVS17" s="4"/>
      <c r="WVT17" s="4"/>
      <c r="WVZ17" s="4"/>
      <c r="WWA17" s="4"/>
      <c r="WWG17" s="4"/>
      <c r="WWH17" s="4"/>
      <c r="WWN17" s="4"/>
      <c r="WWO17" s="4"/>
      <c r="WWU17" s="4"/>
      <c r="WWV17" s="4"/>
      <c r="WXB17" s="4"/>
      <c r="WXC17" s="4"/>
      <c r="WXI17" s="4"/>
      <c r="WXJ17" s="4"/>
      <c r="WXP17" s="4"/>
      <c r="WXQ17" s="4"/>
      <c r="WXW17" s="4"/>
      <c r="WXX17" s="4"/>
      <c r="WYD17" s="4"/>
      <c r="WYE17" s="4"/>
      <c r="WYK17" s="4"/>
      <c r="WYL17" s="4"/>
      <c r="WYR17" s="4"/>
      <c r="WYS17" s="4"/>
      <c r="WYY17" s="4"/>
      <c r="WYZ17" s="4"/>
      <c r="WZF17" s="4"/>
      <c r="WZG17" s="4"/>
      <c r="WZM17" s="4"/>
      <c r="WZN17" s="4"/>
      <c r="WZT17" s="4"/>
      <c r="WZU17" s="4"/>
      <c r="XAA17" s="4"/>
      <c r="XAB17" s="4"/>
      <c r="XAH17" s="4"/>
      <c r="XAI17" s="4"/>
      <c r="XAO17" s="4"/>
      <c r="XAP17" s="4"/>
      <c r="XAV17" s="4"/>
      <c r="XAW17" s="4"/>
      <c r="XBC17" s="4"/>
      <c r="XBD17" s="4"/>
      <c r="XBJ17" s="4"/>
      <c r="XBK17" s="4"/>
      <c r="XBQ17" s="4"/>
      <c r="XBR17" s="4"/>
      <c r="XBX17" s="4"/>
      <c r="XBY17" s="4"/>
      <c r="XCE17" s="4"/>
      <c r="XCF17" s="4"/>
      <c r="XCL17" s="4"/>
      <c r="XCM17" s="4"/>
      <c r="XCS17" s="4"/>
      <c r="XCT17" s="4"/>
      <c r="XCZ17" s="4"/>
      <c r="XDA17" s="4"/>
      <c r="XDG17" s="4"/>
      <c r="XDH17" s="4"/>
      <c r="XDN17" s="4"/>
      <c r="XDO17" s="4"/>
      <c r="XDU17" s="4"/>
      <c r="XDV17" s="4"/>
      <c r="XEB17" s="4"/>
      <c r="XEC17" s="4"/>
      <c r="XEI17" s="4"/>
      <c r="XEJ17" s="4"/>
      <c r="XEP17" s="4"/>
      <c r="XEQ17" s="4"/>
      <c r="XEW17" s="4"/>
      <c r="XEX17" s="4"/>
    </row>
    <row r="18" spans="1:1020 1026:3071 3077:4093 4099:5115 5121:6144 6150:7166 7172:8188 8194:10239 10245:11261 11267:12283 12289:13312 13318:14334 14340:15356 15362:16378" x14ac:dyDescent="0.25">
      <c r="A18" s="1">
        <v>3130</v>
      </c>
      <c r="B18" s="1">
        <v>201</v>
      </c>
      <c r="C18" s="1" t="s">
        <v>34</v>
      </c>
      <c r="D18" s="3">
        <v>620773</v>
      </c>
      <c r="E18" s="3">
        <v>10000</v>
      </c>
      <c r="F18" s="3">
        <v>10000</v>
      </c>
    </row>
    <row r="19" spans="1:1020 1026:3071 3077:4093 4099:5115 5121:6144 6150:7166 7172:8188 8194:10239 10245:11261 11267:12283 12289:13312 13318:14334 14340:15356 15362:16378" x14ac:dyDescent="0.25">
      <c r="A19" s="1">
        <v>3921</v>
      </c>
      <c r="B19" s="1">
        <v>201</v>
      </c>
      <c r="C19" s="1" t="s">
        <v>35</v>
      </c>
      <c r="D19" s="3">
        <v>87040</v>
      </c>
      <c r="E19" s="3">
        <v>100000</v>
      </c>
      <c r="F19" s="3">
        <v>120000</v>
      </c>
    </row>
    <row r="20" spans="1:1020 1026:3071 3077:4093 4099:5115 5121:6144 6150:7166 7172:8188 8194:10239 10245:11261 11267:12283 12289:13312 13318:14334 14340:15356 15362:16378" x14ac:dyDescent="0.25">
      <c r="A20" s="1" t="s">
        <v>36</v>
      </c>
      <c r="B20" s="1">
        <v>201</v>
      </c>
      <c r="C20" s="1" t="s">
        <v>37</v>
      </c>
      <c r="D20" s="99">
        <v>2054959</v>
      </c>
      <c r="E20" s="3">
        <v>10000</v>
      </c>
      <c r="F20" s="3">
        <v>10000</v>
      </c>
    </row>
    <row r="21" spans="1:1020 1026:3071 3077:4093 4099:5115 5121:6144 6150:7166 7172:8188 8194:10239 10245:11261 11267:12283 12289:13312 13318:14334 14340:15356 15362:16378" x14ac:dyDescent="0.25">
      <c r="A21" s="1">
        <v>3943</v>
      </c>
      <c r="B21" s="1">
        <v>201</v>
      </c>
      <c r="C21" s="1" t="s">
        <v>38</v>
      </c>
      <c r="D21" s="3">
        <f>1069516-252810</f>
        <v>816706</v>
      </c>
      <c r="E21" s="3">
        <v>700000</v>
      </c>
      <c r="F21" s="3">
        <v>800000</v>
      </c>
    </row>
    <row r="22" spans="1:1020 1026:3071 3077:4093 4099:5115 5121:6144 6150:7166 7172:8188 8194:10239 10245:11261 11267:12283 12289:13312 13318:14334 14340:15356 15362:16378" x14ac:dyDescent="0.25">
      <c r="C22" s="4"/>
      <c r="D22" s="10">
        <f>SUM(D18:D21)</f>
        <v>3579478</v>
      </c>
      <c r="E22" s="10">
        <f>SUM(E18:E21)</f>
        <v>820000</v>
      </c>
      <c r="F22" s="10">
        <f>SUM(F18:F21)</f>
        <v>940000</v>
      </c>
    </row>
    <row r="24" spans="1:1020 1026:3071 3077:4093 4099:5115 5121:6144 6150:7166 7172:8188 8194:10239 10245:11261 11267:12283 12289:13312 13318:14334 14340:15356 15362:16378" s="4" customFormat="1" x14ac:dyDescent="0.25">
      <c r="C24" s="4" t="s">
        <v>39</v>
      </c>
    </row>
    <row r="25" spans="1:1020 1026:3071 3077:4093 4099:5115 5121:6144 6150:7166 7172:8188 8194:10239 10245:11261 11267:12283 12289:13312 13318:14334 14340:15356 15362:16378" x14ac:dyDescent="0.25">
      <c r="A25" s="1">
        <v>3900</v>
      </c>
      <c r="B25" s="1">
        <v>301</v>
      </c>
      <c r="C25" s="1" t="s">
        <v>3</v>
      </c>
      <c r="D25" s="3">
        <v>7571818</v>
      </c>
      <c r="E25" s="3">
        <v>7750000</v>
      </c>
      <c r="F25" s="3">
        <v>7600000</v>
      </c>
    </row>
    <row r="26" spans="1:1020 1026:3071 3077:4093 4099:5115 5121:6144 6150:7166 7172:8188 8194:10239 10245:11261 11267:12283 12289:13312 13318:14334 14340:15356 15362:16378" x14ac:dyDescent="0.25">
      <c r="C26" s="4"/>
      <c r="D26" s="10">
        <f t="shared" ref="D26" si="0">SUM(D25:D25)</f>
        <v>7571818</v>
      </c>
      <c r="E26" s="10">
        <f t="shared" ref="E26:F26" si="1">SUM(E25:E25)</f>
        <v>7750000</v>
      </c>
      <c r="F26" s="10">
        <f t="shared" si="1"/>
        <v>7600000</v>
      </c>
    </row>
    <row r="28" spans="1:1020 1026:3071 3077:4093 4099:5115 5121:6144 6150:7166 7172:8188 8194:10239 10245:11261 11267:12283 12289:13312 13318:14334 14340:15356 15362:16378" s="4" customFormat="1" x14ac:dyDescent="0.25">
      <c r="C28" s="4" t="s">
        <v>40</v>
      </c>
    </row>
    <row r="29" spans="1:1020 1026:3071 3077:4093 4099:5115 5121:6144 6150:7166 7172:8188 8194:10239 10245:11261 11267:12283 12289:13312 13318:14334 14340:15356 15362:16378" x14ac:dyDescent="0.25">
      <c r="A29" s="1">
        <v>3100</v>
      </c>
      <c r="B29" s="1">
        <v>701</v>
      </c>
      <c r="C29" s="1" t="s">
        <v>41</v>
      </c>
      <c r="D29" s="3">
        <v>50520</v>
      </c>
      <c r="E29" s="3">
        <v>100000</v>
      </c>
      <c r="F29" s="3">
        <v>150000</v>
      </c>
    </row>
    <row r="30" spans="1:1020 1026:3071 3077:4093 4099:5115 5121:6144 6150:7166 7172:8188 8194:10239 10245:11261 11267:12283 12289:13312 13318:14334 14340:15356 15362:16378" x14ac:dyDescent="0.25">
      <c r="C30" s="4"/>
      <c r="D30" s="10">
        <f t="shared" ref="D30" si="2">SUM(D29:D29)</f>
        <v>50520</v>
      </c>
      <c r="E30" s="10">
        <f>SUM(E29:E29)</f>
        <v>100000</v>
      </c>
      <c r="F30" s="10">
        <f>SUM(F29:F29)</f>
        <v>150000</v>
      </c>
    </row>
    <row r="32" spans="1:1020 1026:3071 3077:4093 4099:5115 5121:6144 6150:7166 7172:8188 8194:10239 10245:11261 11267:12283 12289:13312 13318:14334 14340:15356 15362:16378" s="4" customFormat="1" x14ac:dyDescent="0.25">
      <c r="C32" s="4" t="s">
        <v>42</v>
      </c>
    </row>
    <row r="33" spans="1:6" x14ac:dyDescent="0.25">
      <c r="A33" s="1">
        <v>8050</v>
      </c>
      <c r="B33" s="1">
        <v>201</v>
      </c>
      <c r="C33" s="1" t="s">
        <v>5</v>
      </c>
      <c r="D33" s="3">
        <v>187637</v>
      </c>
      <c r="E33" s="3">
        <v>130000</v>
      </c>
      <c r="F33" s="3">
        <v>340000</v>
      </c>
    </row>
    <row r="34" spans="1:6" x14ac:dyDescent="0.25">
      <c r="C34" s="4"/>
      <c r="D34" s="10">
        <f t="shared" ref="D34" si="3">SUM(D33:D33)</f>
        <v>187637</v>
      </c>
      <c r="E34" s="10">
        <f t="shared" ref="E34:F34" si="4">SUM(E33:E33)</f>
        <v>130000</v>
      </c>
      <c r="F34" s="10">
        <f t="shared" si="4"/>
        <v>340000</v>
      </c>
    </row>
    <row r="36" spans="1:6" x14ac:dyDescent="0.25">
      <c r="C36" s="4"/>
    </row>
    <row r="37" spans="1:6" x14ac:dyDescent="0.25">
      <c r="D37" s="3"/>
    </row>
  </sheetData>
  <phoneticPr fontId="13" type="noConversion"/>
  <pageMargins left="0.7" right="0.7" top="0.75" bottom="0.75" header="0.3" footer="0.3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8"/>
  <sheetViews>
    <sheetView zoomScale="80" zoomScaleNormal="80" workbookViewId="0">
      <selection activeCell="E15" sqref="E15"/>
    </sheetView>
  </sheetViews>
  <sheetFormatPr baseColWidth="10" defaultColWidth="11.42578125" defaultRowHeight="12.75" x14ac:dyDescent="0.2"/>
  <cols>
    <col min="1" max="1" width="14.28515625" customWidth="1"/>
    <col min="2" max="2" width="5.28515625" bestFit="1" customWidth="1"/>
    <col min="3" max="3" width="51.85546875" customWidth="1"/>
    <col min="4" max="6" width="18.5703125" customWidth="1"/>
  </cols>
  <sheetData>
    <row r="1" spans="1:7" ht="18.75" x14ac:dyDescent="0.3">
      <c r="A1" s="7" t="s">
        <v>43</v>
      </c>
      <c r="B1" s="1"/>
      <c r="C1" s="7" t="s">
        <v>7</v>
      </c>
    </row>
    <row r="2" spans="1:7" ht="15" x14ac:dyDescent="0.25">
      <c r="A2" s="1"/>
      <c r="B2" s="1"/>
      <c r="C2" s="1"/>
      <c r="D2" s="1"/>
      <c r="E2" s="1"/>
      <c r="F2" s="1"/>
    </row>
    <row r="3" spans="1:7" ht="15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37" t="str">
        <f>'Budsjett 2024'!D3</f>
        <v>Revidert budsjett 2023</v>
      </c>
      <c r="F3" s="37" t="str">
        <f>'Budsjett 2024'!E3</f>
        <v>Budsjett 2024</v>
      </c>
    </row>
    <row r="4" spans="1:7" ht="15" x14ac:dyDescent="0.25">
      <c r="A4" s="1"/>
      <c r="B4" s="1"/>
      <c r="C4" s="1"/>
      <c r="D4" s="1"/>
      <c r="E4" s="1"/>
      <c r="F4" s="1"/>
    </row>
    <row r="5" spans="1:7" ht="15" x14ac:dyDescent="0.25">
      <c r="A5" s="11"/>
      <c r="B5" s="4">
        <v>203</v>
      </c>
      <c r="C5" s="4" t="s">
        <v>45</v>
      </c>
      <c r="D5" s="1"/>
      <c r="E5" s="1"/>
      <c r="F5" s="1"/>
    </row>
    <row r="6" spans="1:7" ht="15" x14ac:dyDescent="0.25">
      <c r="A6" s="11">
        <v>6735</v>
      </c>
      <c r="B6" s="1">
        <v>203</v>
      </c>
      <c r="C6" s="1" t="s">
        <v>46</v>
      </c>
      <c r="D6" s="3"/>
      <c r="E6" s="3">
        <v>213000</v>
      </c>
      <c r="F6" s="3">
        <v>213000</v>
      </c>
    </row>
    <row r="7" spans="1:7" ht="15" x14ac:dyDescent="0.25">
      <c r="A7" s="11"/>
      <c r="B7" s="1">
        <v>203</v>
      </c>
      <c r="C7" s="1" t="s">
        <v>47</v>
      </c>
      <c r="D7" s="3"/>
      <c r="E7" s="3">
        <v>25000</v>
      </c>
      <c r="F7" s="3">
        <v>25000</v>
      </c>
    </row>
    <row r="8" spans="1:7" ht="15" x14ac:dyDescent="0.25">
      <c r="A8" s="96">
        <v>3939</v>
      </c>
      <c r="B8" s="97">
        <v>203</v>
      </c>
      <c r="C8" s="97" t="s">
        <v>209</v>
      </c>
      <c r="D8" s="98"/>
      <c r="E8" s="98">
        <f>-(E7+E6)/2</f>
        <v>-119000</v>
      </c>
      <c r="F8" s="98">
        <v>-119000</v>
      </c>
    </row>
    <row r="9" spans="1:7" ht="15" x14ac:dyDescent="0.25">
      <c r="A9" s="11"/>
      <c r="B9" s="1"/>
      <c r="C9" s="22"/>
      <c r="D9" s="14">
        <v>535312</v>
      </c>
      <c r="E9" s="14">
        <f>SUM(E6:E8)</f>
        <v>119000</v>
      </c>
      <c r="F9" s="14">
        <f>SUM(F6:F8)</f>
        <v>119000</v>
      </c>
    </row>
    <row r="10" spans="1:7" ht="15" x14ac:dyDescent="0.25">
      <c r="A10" s="11"/>
      <c r="B10" s="1"/>
      <c r="C10" s="1"/>
      <c r="D10" s="3"/>
      <c r="E10" s="3"/>
      <c r="F10" s="3"/>
    </row>
    <row r="11" spans="1:7" ht="15" x14ac:dyDescent="0.25">
      <c r="A11" s="11"/>
      <c r="B11" s="4">
        <v>204</v>
      </c>
      <c r="C11" s="4" t="s">
        <v>48</v>
      </c>
      <c r="D11" s="3"/>
      <c r="E11" s="3"/>
      <c r="F11" s="3"/>
    </row>
    <row r="12" spans="1:7" ht="15" x14ac:dyDescent="0.25">
      <c r="A12" s="11" t="s">
        <v>49</v>
      </c>
      <c r="B12" s="1">
        <v>204</v>
      </c>
      <c r="C12" s="1" t="s">
        <v>50</v>
      </c>
      <c r="D12" s="3"/>
      <c r="E12" s="3">
        <v>30000</v>
      </c>
      <c r="F12" s="3">
        <v>35000</v>
      </c>
      <c r="G12" s="32"/>
    </row>
    <row r="13" spans="1:7" ht="15" x14ac:dyDescent="0.25">
      <c r="A13" s="11">
        <v>6970</v>
      </c>
      <c r="B13" s="1">
        <v>204</v>
      </c>
      <c r="C13" s="1" t="s">
        <v>244</v>
      </c>
      <c r="D13" s="3"/>
      <c r="E13" s="3"/>
      <c r="F13" s="3">
        <v>140000</v>
      </c>
      <c r="G13" s="32"/>
    </row>
    <row r="14" spans="1:7" ht="15" x14ac:dyDescent="0.25">
      <c r="A14" s="11" t="s">
        <v>51</v>
      </c>
      <c r="B14" s="1">
        <v>204</v>
      </c>
      <c r="C14" s="1" t="s">
        <v>52</v>
      </c>
      <c r="D14" s="3"/>
      <c r="E14" s="3">
        <v>50000</v>
      </c>
      <c r="F14" s="3">
        <v>55000</v>
      </c>
      <c r="G14" s="32"/>
    </row>
    <row r="15" spans="1:7" ht="15" x14ac:dyDescent="0.25">
      <c r="A15" s="96">
        <v>3939</v>
      </c>
      <c r="B15" s="97">
        <v>204</v>
      </c>
      <c r="C15" s="97" t="s">
        <v>209</v>
      </c>
      <c r="D15" s="98"/>
      <c r="E15" s="98">
        <v>-40000</v>
      </c>
      <c r="F15" s="98">
        <v>-115000</v>
      </c>
      <c r="G15" s="32"/>
    </row>
    <row r="16" spans="1:7" ht="15" x14ac:dyDescent="0.25">
      <c r="A16" s="11"/>
      <c r="B16" s="1"/>
      <c r="C16" s="22"/>
      <c r="D16" s="10">
        <v>261425</v>
      </c>
      <c r="E16" s="10">
        <f>SUM(E12:E15)</f>
        <v>40000</v>
      </c>
      <c r="F16" s="10">
        <f>SUM(F12:F15)</f>
        <v>115000</v>
      </c>
    </row>
    <row r="17" spans="1:9" ht="15" x14ac:dyDescent="0.25">
      <c r="A17" s="11"/>
      <c r="B17" s="1"/>
      <c r="C17" s="1"/>
      <c r="D17" s="3"/>
      <c r="E17" s="3"/>
      <c r="F17" s="3"/>
    </row>
    <row r="18" spans="1:9" ht="15" x14ac:dyDescent="0.25">
      <c r="A18" s="11"/>
      <c r="B18" s="4">
        <v>302</v>
      </c>
      <c r="C18" s="4" t="s">
        <v>53</v>
      </c>
      <c r="D18" s="3"/>
      <c r="E18" s="3"/>
      <c r="F18" s="3"/>
    </row>
    <row r="19" spans="1:9" ht="15" x14ac:dyDescent="0.25">
      <c r="A19" s="11">
        <v>6735</v>
      </c>
      <c r="B19" s="1">
        <v>302</v>
      </c>
      <c r="C19" s="1" t="s">
        <v>54</v>
      </c>
      <c r="D19" s="3">
        <v>123436</v>
      </c>
      <c r="E19" s="3">
        <v>75000</v>
      </c>
      <c r="F19" s="3">
        <v>125000</v>
      </c>
      <c r="G19" s="32"/>
    </row>
    <row r="20" spans="1:9" ht="15" x14ac:dyDescent="0.25">
      <c r="A20" s="11" t="s">
        <v>55</v>
      </c>
      <c r="B20" s="1">
        <v>302</v>
      </c>
      <c r="C20" s="1" t="s">
        <v>56</v>
      </c>
      <c r="D20" s="12">
        <v>236618</v>
      </c>
      <c r="E20" s="12">
        <v>187000</v>
      </c>
      <c r="F20" s="12">
        <v>240000</v>
      </c>
      <c r="G20" s="32"/>
      <c r="I20" s="32"/>
    </row>
    <row r="21" spans="1:9" ht="15" x14ac:dyDescent="0.25">
      <c r="A21" s="11" t="s">
        <v>55</v>
      </c>
      <c r="B21" s="1">
        <v>302</v>
      </c>
      <c r="C21" s="1" t="s">
        <v>236</v>
      </c>
      <c r="D21" s="12">
        <f>714411-535706</f>
        <v>178705</v>
      </c>
      <c r="E21" s="12">
        <v>132000</v>
      </c>
      <c r="F21" s="12">
        <v>180000</v>
      </c>
      <c r="G21" s="32"/>
    </row>
    <row r="22" spans="1:9" ht="15" x14ac:dyDescent="0.25">
      <c r="A22" s="11" t="s">
        <v>57</v>
      </c>
      <c r="B22" s="1">
        <v>302</v>
      </c>
      <c r="C22" s="1" t="s">
        <v>58</v>
      </c>
      <c r="D22" s="3">
        <v>175652</v>
      </c>
      <c r="E22" s="3">
        <v>159500</v>
      </c>
      <c r="F22" s="3">
        <v>175000</v>
      </c>
      <c r="G22" s="32"/>
    </row>
    <row r="23" spans="1:9" s="60" customFormat="1" ht="15" x14ac:dyDescent="0.25">
      <c r="A23" s="61"/>
      <c r="B23" s="62"/>
      <c r="C23" s="62" t="s">
        <v>18</v>
      </c>
      <c r="D23" s="63">
        <f>SUM(D19:D22)</f>
        <v>714411</v>
      </c>
      <c r="E23" s="63">
        <f>SUM(E19:E22)</f>
        <v>553500</v>
      </c>
      <c r="F23" s="63">
        <f>SUM(F19:F22)</f>
        <v>720000</v>
      </c>
    </row>
    <row r="24" spans="1:9" ht="15" x14ac:dyDescent="0.25">
      <c r="A24" s="34">
        <v>3939</v>
      </c>
      <c r="B24" s="24">
        <v>302</v>
      </c>
      <c r="C24" s="24" t="s">
        <v>59</v>
      </c>
      <c r="D24" s="25"/>
      <c r="E24" s="25">
        <v>-40000</v>
      </c>
      <c r="F24" s="25">
        <v>-62500</v>
      </c>
      <c r="G24" t="s">
        <v>230</v>
      </c>
    </row>
    <row r="25" spans="1:9" ht="15" x14ac:dyDescent="0.25">
      <c r="A25" s="34">
        <v>3939</v>
      </c>
      <c r="B25" s="24">
        <v>302</v>
      </c>
      <c r="C25" s="24" t="s">
        <v>60</v>
      </c>
      <c r="D25" s="35"/>
      <c r="E25" s="35">
        <v>-135000</v>
      </c>
      <c r="F25" s="35">
        <v>-105000</v>
      </c>
      <c r="G25" t="s">
        <v>230</v>
      </c>
    </row>
    <row r="26" spans="1:9" ht="15" x14ac:dyDescent="0.25">
      <c r="A26" s="34">
        <v>3939</v>
      </c>
      <c r="B26" s="24">
        <v>302</v>
      </c>
      <c r="C26" s="24" t="s">
        <v>61</v>
      </c>
      <c r="D26" s="35"/>
      <c r="E26" s="35">
        <v>-135000</v>
      </c>
      <c r="F26" s="35">
        <v>-105000</v>
      </c>
      <c r="G26" t="s">
        <v>230</v>
      </c>
    </row>
    <row r="27" spans="1:9" s="60" customFormat="1" ht="15" x14ac:dyDescent="0.25">
      <c r="A27" s="61"/>
      <c r="B27" s="62"/>
      <c r="C27" s="62" t="s">
        <v>62</v>
      </c>
      <c r="D27" s="64"/>
      <c r="E27" s="64">
        <v>-310000</v>
      </c>
      <c r="F27" s="64">
        <f>SUM(F24:F26)</f>
        <v>-272500</v>
      </c>
    </row>
    <row r="28" spans="1:9" ht="15" x14ac:dyDescent="0.25">
      <c r="A28" s="11"/>
      <c r="B28" s="1"/>
      <c r="C28" s="4"/>
      <c r="D28" s="10">
        <f t="shared" ref="D28" si="0">D23+D27</f>
        <v>714411</v>
      </c>
      <c r="E28" s="10">
        <f>E23+E27</f>
        <v>243500</v>
      </c>
      <c r="F28" s="10">
        <f>F23+F27</f>
        <v>447500</v>
      </c>
    </row>
    <row r="29" spans="1:9" ht="15" x14ac:dyDescent="0.25">
      <c r="A29" s="11"/>
      <c r="B29" s="1"/>
      <c r="C29" s="4"/>
      <c r="D29" s="10"/>
      <c r="E29" s="10"/>
      <c r="F29" s="10"/>
    </row>
    <row r="30" spans="1:9" ht="15" x14ac:dyDescent="0.25">
      <c r="A30" s="1"/>
      <c r="B30" s="1"/>
      <c r="C30" s="4"/>
      <c r="D30" s="10"/>
      <c r="E30" s="10"/>
      <c r="F30" s="10"/>
    </row>
    <row r="31" spans="1:9" ht="15" x14ac:dyDescent="0.25">
      <c r="A31" s="68"/>
      <c r="B31" s="69"/>
      <c r="C31" s="68" t="s">
        <v>63</v>
      </c>
      <c r="D31" s="70">
        <f t="shared" ref="D31" si="1">D9+D16+D28</f>
        <v>1511148</v>
      </c>
      <c r="E31" s="70">
        <f>E9+E16+E28</f>
        <v>402500</v>
      </c>
      <c r="F31" s="70">
        <f>F9+F16+F28</f>
        <v>681500</v>
      </c>
    </row>
    <row r="32" spans="1:9" ht="15" x14ac:dyDescent="0.25">
      <c r="A32" s="1"/>
      <c r="B32" s="1"/>
      <c r="C32" s="4"/>
      <c r="D32" s="1"/>
      <c r="E32" s="1"/>
      <c r="F32" s="1"/>
    </row>
    <row r="33" spans="3:4" ht="15" x14ac:dyDescent="0.25">
      <c r="C33" s="3"/>
    </row>
    <row r="34" spans="3:4" ht="15" x14ac:dyDescent="0.25">
      <c r="C34" s="1"/>
      <c r="D34" s="1"/>
    </row>
    <row r="35" spans="3:4" ht="15" x14ac:dyDescent="0.25">
      <c r="C35" s="1"/>
    </row>
    <row r="36" spans="3:4" ht="15" x14ac:dyDescent="0.25">
      <c r="C36" s="1"/>
    </row>
    <row r="38" spans="3:4" ht="15" x14ac:dyDescent="0.25">
      <c r="C38" s="1"/>
    </row>
  </sheetData>
  <phoneticPr fontId="13" type="noConversion"/>
  <pageMargins left="0.7" right="0.7" top="0.75" bottom="0.75" header="0.3" footer="0.3"/>
  <pageSetup paperSize="9" scale="8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23"/>
  <sheetViews>
    <sheetView zoomScale="80" zoomScaleNormal="80" workbookViewId="0">
      <selection activeCell="G10" sqref="G10"/>
    </sheetView>
  </sheetViews>
  <sheetFormatPr baseColWidth="10" defaultColWidth="11.42578125" defaultRowHeight="12.75" x14ac:dyDescent="0.2"/>
  <cols>
    <col min="1" max="1" width="21.42578125" bestFit="1" customWidth="1"/>
    <col min="2" max="2" width="5.7109375" bestFit="1" customWidth="1"/>
    <col min="3" max="3" width="46.28515625" customWidth="1"/>
    <col min="4" max="4" width="14.140625" customWidth="1"/>
    <col min="5" max="5" width="27.42578125" customWidth="1"/>
    <col min="6" max="6" width="20.85546875" customWidth="1"/>
  </cols>
  <sheetData>
    <row r="1" spans="1:7" ht="18.75" x14ac:dyDescent="0.3">
      <c r="A1" s="7" t="s">
        <v>64</v>
      </c>
      <c r="B1" s="1"/>
      <c r="C1" s="7" t="s">
        <v>8</v>
      </c>
      <c r="D1" s="1"/>
    </row>
    <row r="2" spans="1:7" ht="15" x14ac:dyDescent="0.25">
      <c r="A2" s="1"/>
      <c r="B2" s="1"/>
      <c r="C2" s="1"/>
      <c r="D2" s="1"/>
    </row>
    <row r="3" spans="1:7" ht="15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74" t="str">
        <f>'Budsjett 2024'!D3</f>
        <v>Revidert budsjett 2023</v>
      </c>
      <c r="F3" s="74" t="str">
        <f>'Budsjett 2024'!E3</f>
        <v>Budsjett 2024</v>
      </c>
      <c r="G3" t="s">
        <v>231</v>
      </c>
    </row>
    <row r="4" spans="1:7" ht="15" x14ac:dyDescent="0.25">
      <c r="A4" s="1"/>
      <c r="B4" s="1"/>
      <c r="C4" s="1"/>
      <c r="D4" s="1"/>
      <c r="E4" s="1"/>
      <c r="F4" s="1"/>
    </row>
    <row r="5" spans="1:7" ht="15" x14ac:dyDescent="0.25">
      <c r="A5" s="1"/>
      <c r="B5" s="4">
        <v>202</v>
      </c>
      <c r="C5" s="4" t="s">
        <v>65</v>
      </c>
      <c r="D5" s="1"/>
      <c r="E5" s="1"/>
      <c r="F5" s="1"/>
    </row>
    <row r="6" spans="1:7" ht="15" x14ac:dyDescent="0.25">
      <c r="A6" s="11" t="s">
        <v>66</v>
      </c>
      <c r="B6" s="1">
        <v>202</v>
      </c>
      <c r="C6" s="1" t="s">
        <v>283</v>
      </c>
      <c r="D6" s="3"/>
      <c r="E6" s="3">
        <v>6000</v>
      </c>
      <c r="F6" s="3">
        <v>0</v>
      </c>
    </row>
    <row r="7" spans="1:7" ht="15" x14ac:dyDescent="0.25">
      <c r="A7" s="1">
        <v>7210</v>
      </c>
      <c r="B7" s="1">
        <v>202</v>
      </c>
      <c r="C7" s="1" t="s">
        <v>68</v>
      </c>
      <c r="D7" s="3"/>
      <c r="E7" s="3">
        <v>13000</v>
      </c>
      <c r="F7" s="3">
        <v>0</v>
      </c>
    </row>
    <row r="8" spans="1:7" ht="15" x14ac:dyDescent="0.25">
      <c r="A8" s="1">
        <v>7220</v>
      </c>
      <c r="B8" s="1">
        <v>202</v>
      </c>
      <c r="C8" s="1" t="s">
        <v>210</v>
      </c>
      <c r="D8" s="3"/>
      <c r="E8" s="3">
        <v>5000</v>
      </c>
      <c r="F8" s="3">
        <v>0</v>
      </c>
    </row>
    <row r="9" spans="1:7" ht="15" x14ac:dyDescent="0.25">
      <c r="A9" s="1"/>
      <c r="B9" s="1">
        <v>202</v>
      </c>
      <c r="C9" s="1" t="s">
        <v>70</v>
      </c>
      <c r="D9" s="3"/>
      <c r="E9" s="3">
        <v>30000</v>
      </c>
      <c r="F9" s="3">
        <v>0</v>
      </c>
    </row>
    <row r="10" spans="1:7" ht="15" x14ac:dyDescent="0.25">
      <c r="A10" s="97">
        <v>3939</v>
      </c>
      <c r="B10" s="97">
        <v>202</v>
      </c>
      <c r="C10" s="97" t="s">
        <v>209</v>
      </c>
      <c r="D10" s="98"/>
      <c r="E10" s="98">
        <v>-54000</v>
      </c>
      <c r="F10" s="98">
        <v>0</v>
      </c>
    </row>
    <row r="11" spans="1:7" ht="15" x14ac:dyDescent="0.25">
      <c r="A11" s="43"/>
      <c r="B11" s="17"/>
      <c r="C11" s="4"/>
      <c r="D11" s="10">
        <v>29242</v>
      </c>
      <c r="E11" s="10">
        <f>SUM(E6:E10)</f>
        <v>0</v>
      </c>
      <c r="F11" s="10">
        <f>SUM(F6:F10)</f>
        <v>0</v>
      </c>
    </row>
    <row r="12" spans="1:7" ht="15" x14ac:dyDescent="0.25">
      <c r="A12" s="43"/>
      <c r="B12" s="17"/>
      <c r="C12" s="4"/>
      <c r="D12" s="10"/>
      <c r="E12" s="10"/>
      <c r="F12" s="10"/>
    </row>
    <row r="13" spans="1:7" ht="15" x14ac:dyDescent="0.25">
      <c r="A13" s="43"/>
      <c r="B13" s="17"/>
      <c r="C13" s="4" t="s">
        <v>206</v>
      </c>
      <c r="D13" s="10"/>
      <c r="E13" s="10"/>
      <c r="F13" s="10"/>
    </row>
    <row r="14" spans="1:7" ht="15" x14ac:dyDescent="0.25">
      <c r="A14" s="43"/>
      <c r="B14" s="11">
        <v>509</v>
      </c>
      <c r="C14" s="1" t="s">
        <v>250</v>
      </c>
      <c r="D14" s="3">
        <f>14870+151111</f>
        <v>165981</v>
      </c>
      <c r="E14" s="3">
        <v>0</v>
      </c>
      <c r="F14" s="3">
        <v>0</v>
      </c>
    </row>
    <row r="15" spans="1:7" ht="15" x14ac:dyDescent="0.25">
      <c r="A15" s="43"/>
      <c r="B15" s="1">
        <v>509</v>
      </c>
      <c r="C15" s="1" t="s">
        <v>71</v>
      </c>
      <c r="D15" s="3">
        <v>27281</v>
      </c>
      <c r="E15" s="3">
        <v>35000</v>
      </c>
      <c r="F15" s="3">
        <v>35000</v>
      </c>
    </row>
    <row r="16" spans="1:7" ht="15" x14ac:dyDescent="0.25">
      <c r="A16" s="43"/>
      <c r="B16" s="1">
        <v>502</v>
      </c>
      <c r="C16" s="1" t="s">
        <v>72</v>
      </c>
      <c r="D16" s="3">
        <v>23700</v>
      </c>
      <c r="E16" s="3">
        <v>50000</v>
      </c>
      <c r="F16" s="3">
        <v>50000</v>
      </c>
    </row>
    <row r="17" spans="1:6" ht="15" x14ac:dyDescent="0.25">
      <c r="A17" s="43"/>
      <c r="B17" s="1">
        <v>912</v>
      </c>
      <c r="C17" s="1" t="s">
        <v>213</v>
      </c>
      <c r="D17" s="3"/>
      <c r="E17" s="3">
        <v>35000</v>
      </c>
      <c r="F17" s="3">
        <v>35000</v>
      </c>
    </row>
    <row r="18" spans="1:6" ht="15" x14ac:dyDescent="0.25">
      <c r="A18" s="43"/>
      <c r="B18" s="1">
        <v>913</v>
      </c>
      <c r="C18" s="1" t="s">
        <v>215</v>
      </c>
      <c r="D18" s="3"/>
      <c r="E18" s="3">
        <v>30000</v>
      </c>
      <c r="F18" s="3">
        <v>15000</v>
      </c>
    </row>
    <row r="19" spans="1:6" ht="15" x14ac:dyDescent="0.25">
      <c r="A19" s="43"/>
      <c r="B19" s="1">
        <v>913</v>
      </c>
      <c r="C19" s="1" t="s">
        <v>214</v>
      </c>
      <c r="D19" s="3"/>
      <c r="E19" s="3">
        <v>0</v>
      </c>
      <c r="F19" s="3">
        <v>0</v>
      </c>
    </row>
    <row r="20" spans="1:6" ht="15" x14ac:dyDescent="0.25">
      <c r="A20" s="43"/>
      <c r="B20" s="17"/>
      <c r="C20" s="4"/>
      <c r="D20" s="10">
        <f>SUM(D14:D19)</f>
        <v>216962</v>
      </c>
      <c r="E20" s="10">
        <f>SUM(E14:E19)</f>
        <v>150000</v>
      </c>
      <c r="F20" s="10">
        <f>SUM(F14:F19)</f>
        <v>135000</v>
      </c>
    </row>
    <row r="21" spans="1:6" ht="15" x14ac:dyDescent="0.25">
      <c r="A21" s="1"/>
      <c r="B21" s="1"/>
      <c r="C21" s="1"/>
      <c r="D21" s="1"/>
      <c r="E21" s="1"/>
      <c r="F21" s="1"/>
    </row>
    <row r="22" spans="1:6" ht="15" x14ac:dyDescent="0.25">
      <c r="A22" s="1"/>
      <c r="B22" s="1"/>
      <c r="C22" s="1"/>
      <c r="D22" s="10"/>
      <c r="E22" s="10"/>
      <c r="F22" s="10"/>
    </row>
    <row r="23" spans="1:6" ht="15" x14ac:dyDescent="0.25">
      <c r="A23" s="68"/>
      <c r="B23" s="69"/>
      <c r="C23" s="68" t="s">
        <v>73</v>
      </c>
      <c r="D23" s="70">
        <f>D11+D20</f>
        <v>246204</v>
      </c>
      <c r="E23" s="70">
        <f>E11+E20</f>
        <v>150000</v>
      </c>
      <c r="F23" s="70">
        <f>F11+F20</f>
        <v>135000</v>
      </c>
    </row>
  </sheetData>
  <phoneticPr fontId="13" type="noConversion"/>
  <pageMargins left="0.7" right="0.7" top="0.75" bottom="0.75" header="0.3" footer="0.3"/>
  <pageSetup paperSize="9" scale="8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3"/>
  <sheetViews>
    <sheetView zoomScale="90" zoomScaleNormal="90" workbookViewId="0">
      <selection activeCell="F26" sqref="F26"/>
    </sheetView>
  </sheetViews>
  <sheetFormatPr baseColWidth="10" defaultColWidth="11.42578125" defaultRowHeight="15" x14ac:dyDescent="0.25"/>
  <cols>
    <col min="1" max="1" width="24.140625" style="1" customWidth="1"/>
    <col min="2" max="2" width="5.28515625" style="1" bestFit="1" customWidth="1"/>
    <col min="3" max="3" width="37.140625" style="1" bestFit="1" customWidth="1"/>
    <col min="4" max="4" width="13" style="1" customWidth="1"/>
    <col min="5" max="6" width="20.42578125" style="1" customWidth="1"/>
    <col min="7" max="16384" width="11.42578125" style="1"/>
  </cols>
  <sheetData>
    <row r="1" spans="1:6" ht="18.75" x14ac:dyDescent="0.3">
      <c r="A1" s="7" t="s">
        <v>74</v>
      </c>
      <c r="B1" s="7"/>
      <c r="C1" s="7" t="s">
        <v>9</v>
      </c>
    </row>
    <row r="3" spans="1:6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37" t="str">
        <f>'Budsjett 2024'!D3</f>
        <v>Revidert budsjett 2023</v>
      </c>
      <c r="F3" s="37" t="str">
        <f>'Budsjett 2024'!E3</f>
        <v>Budsjett 2024</v>
      </c>
    </row>
    <row r="5" spans="1:6" x14ac:dyDescent="0.25">
      <c r="A5" s="11"/>
      <c r="B5" s="4">
        <v>101</v>
      </c>
      <c r="C5" s="4" t="s">
        <v>75</v>
      </c>
    </row>
    <row r="6" spans="1:6" x14ac:dyDescent="0.25">
      <c r="A6" s="11" t="s">
        <v>66</v>
      </c>
      <c r="B6" s="1">
        <v>101</v>
      </c>
      <c r="C6" s="1" t="s">
        <v>237</v>
      </c>
      <c r="D6" s="3"/>
      <c r="E6" s="3">
        <v>50000</v>
      </c>
      <c r="F6" s="3">
        <v>50000</v>
      </c>
    </row>
    <row r="7" spans="1:6" x14ac:dyDescent="0.25">
      <c r="A7" s="11">
        <v>7210</v>
      </c>
      <c r="B7" s="1">
        <v>101</v>
      </c>
      <c r="C7" s="1" t="s">
        <v>68</v>
      </c>
      <c r="D7" s="3"/>
      <c r="E7" s="3"/>
      <c r="F7" s="3"/>
    </row>
    <row r="8" spans="1:6" x14ac:dyDescent="0.25">
      <c r="A8" s="11">
        <v>7220</v>
      </c>
      <c r="B8" s="1">
        <v>101</v>
      </c>
      <c r="C8" s="1" t="s">
        <v>69</v>
      </c>
      <c r="D8" s="3"/>
      <c r="E8" s="3"/>
      <c r="F8" s="3"/>
    </row>
    <row r="9" spans="1:6" x14ac:dyDescent="0.25">
      <c r="A9" s="11"/>
      <c r="B9" s="1">
        <v>101</v>
      </c>
      <c r="C9" s="1" t="s">
        <v>76</v>
      </c>
      <c r="D9" s="3"/>
      <c r="E9" s="3">
        <v>0</v>
      </c>
      <c r="F9" s="3">
        <v>0</v>
      </c>
    </row>
    <row r="10" spans="1:6" x14ac:dyDescent="0.25">
      <c r="A10" s="11"/>
      <c r="B10" s="4"/>
      <c r="C10" s="4"/>
      <c r="D10" s="10">
        <v>30006</v>
      </c>
      <c r="E10" s="10">
        <f>SUM(E6:E9)</f>
        <v>50000</v>
      </c>
      <c r="F10" s="10">
        <f>SUM(F6:F9)</f>
        <v>50000</v>
      </c>
    </row>
    <row r="11" spans="1:6" x14ac:dyDescent="0.25">
      <c r="A11" s="11"/>
      <c r="B11" s="4"/>
      <c r="C11" s="4"/>
      <c r="D11" s="3"/>
      <c r="E11" s="3"/>
      <c r="F11" s="3"/>
    </row>
    <row r="12" spans="1:6" x14ac:dyDescent="0.25">
      <c r="A12" s="11"/>
      <c r="B12" s="4">
        <v>103</v>
      </c>
      <c r="C12" s="4" t="s">
        <v>77</v>
      </c>
      <c r="D12" s="3"/>
      <c r="E12" s="3"/>
      <c r="F12" s="3"/>
    </row>
    <row r="13" spans="1:6" x14ac:dyDescent="0.25">
      <c r="A13" s="11" t="s">
        <v>66</v>
      </c>
      <c r="B13" s="1">
        <v>103</v>
      </c>
      <c r="C13" s="1" t="s">
        <v>237</v>
      </c>
      <c r="D13" s="3"/>
      <c r="E13" s="3">
        <v>50000</v>
      </c>
      <c r="F13" s="3">
        <v>50000</v>
      </c>
    </row>
    <row r="14" spans="1:6" x14ac:dyDescent="0.25">
      <c r="A14" s="11">
        <v>7200</v>
      </c>
      <c r="B14" s="1">
        <v>103</v>
      </c>
      <c r="C14" s="1" t="s">
        <v>70</v>
      </c>
      <c r="D14" s="3"/>
      <c r="E14" s="3">
        <v>50000</v>
      </c>
      <c r="F14" s="3">
        <v>45000</v>
      </c>
    </row>
    <row r="15" spans="1:6" x14ac:dyDescent="0.25">
      <c r="A15" s="11">
        <v>7210</v>
      </c>
      <c r="B15" s="1">
        <v>103</v>
      </c>
      <c r="C15" s="1" t="s">
        <v>68</v>
      </c>
      <c r="D15" s="3"/>
      <c r="E15" s="3">
        <v>50000</v>
      </c>
      <c r="F15" s="3">
        <v>35000</v>
      </c>
    </row>
    <row r="16" spans="1:6" x14ac:dyDescent="0.25">
      <c r="A16" s="11">
        <v>7220</v>
      </c>
      <c r="B16" s="1">
        <v>103</v>
      </c>
      <c r="C16" s="1" t="s">
        <v>69</v>
      </c>
      <c r="D16" s="3"/>
      <c r="E16" s="3">
        <v>60000</v>
      </c>
      <c r="F16" s="3">
        <v>30000</v>
      </c>
    </row>
    <row r="17" spans="1:10" x14ac:dyDescent="0.25">
      <c r="A17" s="96">
        <v>3920</v>
      </c>
      <c r="B17" s="97">
        <v>103</v>
      </c>
      <c r="C17" s="97" t="s">
        <v>221</v>
      </c>
      <c r="D17" s="98"/>
      <c r="E17" s="98"/>
      <c r="F17" s="98">
        <v>-25600</v>
      </c>
      <c r="G17" s="1" t="s">
        <v>233</v>
      </c>
    </row>
    <row r="18" spans="1:10" x14ac:dyDescent="0.25">
      <c r="A18" s="11"/>
      <c r="B18" s="4"/>
      <c r="C18" s="4"/>
      <c r="D18" s="10">
        <v>135854</v>
      </c>
      <c r="E18" s="10">
        <f>SUM(E13:E17)</f>
        <v>210000</v>
      </c>
      <c r="F18" s="10">
        <f>SUM(F13:F17)</f>
        <v>134400</v>
      </c>
      <c r="G18" s="1" t="s">
        <v>294</v>
      </c>
    </row>
    <row r="19" spans="1:10" x14ac:dyDescent="0.25">
      <c r="A19" s="11"/>
      <c r="D19" s="3"/>
      <c r="E19" s="3"/>
      <c r="F19" s="3"/>
    </row>
    <row r="20" spans="1:10" x14ac:dyDescent="0.25">
      <c r="A20" s="11"/>
      <c r="B20" s="4">
        <v>104</v>
      </c>
      <c r="C20" s="4" t="s">
        <v>78</v>
      </c>
      <c r="D20" s="10"/>
      <c r="E20" s="10"/>
      <c r="F20" s="10"/>
    </row>
    <row r="21" spans="1:10" x14ac:dyDescent="0.25">
      <c r="A21" s="11" t="s">
        <v>66</v>
      </c>
      <c r="B21" s="1">
        <v>104</v>
      </c>
      <c r="C21" s="1" t="s">
        <v>282</v>
      </c>
      <c r="D21" s="3"/>
      <c r="E21" s="3">
        <v>0</v>
      </c>
      <c r="F21" s="3">
        <v>70000</v>
      </c>
    </row>
    <row r="22" spans="1:10" x14ac:dyDescent="0.25">
      <c r="A22" s="11">
        <v>7220</v>
      </c>
      <c r="B22" s="1">
        <v>104</v>
      </c>
      <c r="C22" s="1" t="s">
        <v>79</v>
      </c>
      <c r="D22" s="3"/>
      <c r="E22" s="3">
        <v>0</v>
      </c>
      <c r="F22" s="3">
        <v>1011485</v>
      </c>
    </row>
    <row r="23" spans="1:10" x14ac:dyDescent="0.25">
      <c r="A23" s="11" t="s">
        <v>80</v>
      </c>
      <c r="B23" s="1">
        <v>104</v>
      </c>
      <c r="C23" s="1" t="s">
        <v>81</v>
      </c>
      <c r="D23" s="3"/>
      <c r="E23" s="3">
        <v>0</v>
      </c>
      <c r="F23" s="3">
        <v>35000</v>
      </c>
    </row>
    <row r="24" spans="1:10" x14ac:dyDescent="0.25">
      <c r="A24" s="11"/>
      <c r="B24" s="1">
        <v>104</v>
      </c>
      <c r="C24" s="1" t="s">
        <v>82</v>
      </c>
      <c r="D24" s="3"/>
      <c r="E24" s="3">
        <v>0</v>
      </c>
      <c r="F24" s="3">
        <v>20000</v>
      </c>
    </row>
    <row r="25" spans="1:10" x14ac:dyDescent="0.25">
      <c r="A25" s="11"/>
      <c r="B25" s="1">
        <v>104</v>
      </c>
      <c r="C25" s="1" t="s">
        <v>83</v>
      </c>
      <c r="D25" s="3"/>
      <c r="E25" s="3">
        <v>0</v>
      </c>
      <c r="F25" s="3">
        <v>20000</v>
      </c>
      <c r="G25" s="1" t="s">
        <v>295</v>
      </c>
      <c r="J25" s="3">
        <f>SUM(F21:F25)</f>
        <v>1156485</v>
      </c>
    </row>
    <row r="26" spans="1:10" x14ac:dyDescent="0.25">
      <c r="A26" s="96">
        <v>3920</v>
      </c>
      <c r="B26" s="97">
        <v>103</v>
      </c>
      <c r="C26" s="97" t="s">
        <v>284</v>
      </c>
      <c r="D26" s="98">
        <v>0</v>
      </c>
      <c r="E26" s="98"/>
      <c r="F26" s="98">
        <v>-607182</v>
      </c>
      <c r="J26" s="3"/>
    </row>
    <row r="27" spans="1:10" x14ac:dyDescent="0.25">
      <c r="A27" s="11"/>
      <c r="D27" s="10">
        <v>1000293</v>
      </c>
      <c r="E27" s="10">
        <f>SUM(E21:E25)</f>
        <v>0</v>
      </c>
      <c r="F27" s="10">
        <f>SUM(F21:F26)</f>
        <v>549303</v>
      </c>
    </row>
    <row r="28" spans="1:10" x14ac:dyDescent="0.25">
      <c r="F28" s="3"/>
    </row>
    <row r="29" spans="1:10" x14ac:dyDescent="0.25">
      <c r="A29" s="11"/>
    </row>
    <row r="30" spans="1:10" x14ac:dyDescent="0.25">
      <c r="A30" s="11"/>
      <c r="B30" s="4">
        <v>110</v>
      </c>
      <c r="C30" s="4" t="s">
        <v>84</v>
      </c>
      <c r="D30" s="3"/>
      <c r="E30" s="3"/>
      <c r="F30" s="3"/>
    </row>
    <row r="31" spans="1:10" x14ac:dyDescent="0.25">
      <c r="A31" s="11" t="s">
        <v>66</v>
      </c>
      <c r="B31" s="1">
        <v>110</v>
      </c>
      <c r="C31" s="1" t="s">
        <v>237</v>
      </c>
      <c r="D31" s="3"/>
      <c r="E31" s="3">
        <v>10000</v>
      </c>
      <c r="F31" s="3">
        <v>20000</v>
      </c>
    </row>
    <row r="32" spans="1:10" x14ac:dyDescent="0.25">
      <c r="A32" s="11">
        <v>7220</v>
      </c>
      <c r="B32" s="1">
        <v>110</v>
      </c>
      <c r="C32" s="1" t="s">
        <v>69</v>
      </c>
      <c r="D32" s="3"/>
      <c r="E32" s="3">
        <v>10000</v>
      </c>
      <c r="F32" s="3">
        <v>10000</v>
      </c>
    </row>
    <row r="33" spans="1:12" x14ac:dyDescent="0.25">
      <c r="A33" s="11"/>
      <c r="B33" s="1">
        <v>110</v>
      </c>
      <c r="C33" s="1" t="s">
        <v>85</v>
      </c>
      <c r="D33" s="3"/>
      <c r="E33" s="3">
        <v>0</v>
      </c>
      <c r="F33" s="3">
        <v>0</v>
      </c>
    </row>
    <row r="34" spans="1:12" x14ac:dyDescent="0.25">
      <c r="A34" s="11"/>
      <c r="B34" s="4"/>
      <c r="C34" s="4"/>
      <c r="D34" s="10">
        <v>13719</v>
      </c>
      <c r="E34" s="10">
        <f t="shared" ref="E34:F34" si="0">SUM(E31:E33)</f>
        <v>20000</v>
      </c>
      <c r="F34" s="10">
        <f t="shared" si="0"/>
        <v>30000</v>
      </c>
    </row>
    <row r="35" spans="1:12" x14ac:dyDescent="0.25">
      <c r="A35" s="11"/>
      <c r="D35" s="3"/>
      <c r="E35" s="3"/>
      <c r="F35" s="3"/>
    </row>
    <row r="36" spans="1:12" x14ac:dyDescent="0.25">
      <c r="A36" s="11"/>
      <c r="B36" s="4">
        <v>209</v>
      </c>
      <c r="C36" s="4" t="s">
        <v>86</v>
      </c>
      <c r="D36" s="3"/>
      <c r="E36" s="3"/>
      <c r="F36" s="3"/>
    </row>
    <row r="37" spans="1:12" x14ac:dyDescent="0.25">
      <c r="A37" s="11" t="s">
        <v>66</v>
      </c>
      <c r="B37" s="1">
        <v>209</v>
      </c>
      <c r="C37" s="1" t="s">
        <v>237</v>
      </c>
      <c r="D37" s="3"/>
      <c r="E37" s="3">
        <v>50000</v>
      </c>
      <c r="F37" s="3">
        <v>65000</v>
      </c>
    </row>
    <row r="38" spans="1:12" x14ac:dyDescent="0.25">
      <c r="A38" s="11">
        <v>7210</v>
      </c>
      <c r="B38" s="1">
        <v>209</v>
      </c>
      <c r="C38" s="1" t="s">
        <v>68</v>
      </c>
      <c r="D38" s="3"/>
      <c r="E38" s="3">
        <v>20000</v>
      </c>
      <c r="F38" s="3">
        <v>20000</v>
      </c>
    </row>
    <row r="39" spans="1:12" x14ac:dyDescent="0.25">
      <c r="A39" s="11">
        <v>7220</v>
      </c>
      <c r="B39" s="1">
        <v>209</v>
      </c>
      <c r="C39" s="1" t="s">
        <v>69</v>
      </c>
      <c r="D39" s="3"/>
      <c r="E39" s="3">
        <v>40000</v>
      </c>
      <c r="F39" s="3">
        <v>55000</v>
      </c>
    </row>
    <row r="40" spans="1:12" x14ac:dyDescent="0.25">
      <c r="A40" s="11"/>
      <c r="B40" s="1">
        <v>209</v>
      </c>
      <c r="C40" s="1" t="s">
        <v>85</v>
      </c>
      <c r="D40" s="3"/>
      <c r="E40" s="3">
        <v>15000</v>
      </c>
      <c r="F40" s="3"/>
    </row>
    <row r="41" spans="1:12" x14ac:dyDescent="0.25">
      <c r="B41" s="4"/>
      <c r="C41" s="4"/>
      <c r="D41" s="10">
        <v>134289</v>
      </c>
      <c r="E41" s="10">
        <f>SUM(E37:E40)</f>
        <v>125000</v>
      </c>
      <c r="F41" s="10">
        <f>SUM(F37:F40)</f>
        <v>140000</v>
      </c>
      <c r="L41" s="3"/>
    </row>
    <row r="42" spans="1:12" x14ac:dyDescent="0.25">
      <c r="D42" s="3"/>
      <c r="E42" s="3"/>
      <c r="F42" s="3"/>
    </row>
    <row r="43" spans="1:12" x14ac:dyDescent="0.25">
      <c r="A43" s="68"/>
      <c r="B43" s="69"/>
      <c r="C43" s="68" t="s">
        <v>87</v>
      </c>
      <c r="D43" s="70">
        <f>D10+D18+D27+D34+D41</f>
        <v>1314161</v>
      </c>
      <c r="E43" s="70">
        <f t="shared" ref="E43:F43" si="1">E10+E18+E27+E34+E41</f>
        <v>405000</v>
      </c>
      <c r="F43" s="70">
        <f t="shared" si="1"/>
        <v>903703</v>
      </c>
    </row>
  </sheetData>
  <phoneticPr fontId="13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38"/>
  <sheetViews>
    <sheetView zoomScale="80" zoomScaleNormal="80" workbookViewId="0">
      <selection activeCell="D33" sqref="D33"/>
    </sheetView>
  </sheetViews>
  <sheetFormatPr baseColWidth="10" defaultColWidth="11.42578125" defaultRowHeight="12.75" x14ac:dyDescent="0.2"/>
  <cols>
    <col min="1" max="1" width="21.7109375" bestFit="1" customWidth="1"/>
    <col min="2" max="2" width="5.28515625" bestFit="1" customWidth="1"/>
    <col min="3" max="3" width="30.7109375" customWidth="1"/>
    <col min="4" max="4" width="19.5703125" customWidth="1"/>
    <col min="5" max="6" width="20.42578125" customWidth="1"/>
  </cols>
  <sheetData>
    <row r="1" spans="1:6" ht="18.75" x14ac:dyDescent="0.3">
      <c r="A1" s="7" t="s">
        <v>88</v>
      </c>
      <c r="B1" s="7"/>
      <c r="C1" s="7" t="s">
        <v>10</v>
      </c>
    </row>
    <row r="2" spans="1:6" ht="15" x14ac:dyDescent="0.25">
      <c r="A2" s="1"/>
      <c r="B2" s="1"/>
      <c r="C2" s="1"/>
      <c r="D2" s="1"/>
      <c r="E2" s="1"/>
      <c r="F2" s="1"/>
    </row>
    <row r="3" spans="1:6" ht="15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74" t="str">
        <f>'Budsjett 2024'!D3</f>
        <v>Revidert budsjett 2023</v>
      </c>
      <c r="F3" s="74" t="str">
        <f>'Budsjett 2024'!E3</f>
        <v>Budsjett 2024</v>
      </c>
    </row>
    <row r="4" spans="1:6" ht="15" x14ac:dyDescent="0.25">
      <c r="A4" s="1"/>
      <c r="B4" s="1"/>
      <c r="C4" s="1"/>
      <c r="D4" s="1"/>
      <c r="E4" s="1"/>
      <c r="F4" s="1"/>
    </row>
    <row r="5" spans="1:6" ht="15" x14ac:dyDescent="0.25">
      <c r="A5" s="1"/>
      <c r="B5" s="4">
        <v>501</v>
      </c>
      <c r="C5" s="4" t="s">
        <v>89</v>
      </c>
      <c r="D5" s="1"/>
      <c r="E5" s="1"/>
      <c r="F5" s="1"/>
    </row>
    <row r="6" spans="1:6" ht="15" x14ac:dyDescent="0.25">
      <c r="A6" s="11" t="s">
        <v>66</v>
      </c>
      <c r="B6" s="1">
        <v>501</v>
      </c>
      <c r="C6" s="1" t="s">
        <v>67</v>
      </c>
      <c r="D6" s="3"/>
      <c r="E6" s="3">
        <v>50000</v>
      </c>
      <c r="F6" s="3">
        <v>50000</v>
      </c>
    </row>
    <row r="7" spans="1:6" ht="15" x14ac:dyDescent="0.25">
      <c r="A7" s="11">
        <v>7210</v>
      </c>
      <c r="B7" s="1">
        <v>501</v>
      </c>
      <c r="C7" s="1" t="s">
        <v>68</v>
      </c>
      <c r="D7" s="3"/>
      <c r="E7" s="3">
        <v>0</v>
      </c>
      <c r="F7" s="3">
        <v>0</v>
      </c>
    </row>
    <row r="8" spans="1:6" ht="15" x14ac:dyDescent="0.25">
      <c r="A8" s="11">
        <v>7220</v>
      </c>
      <c r="B8" s="1">
        <v>501</v>
      </c>
      <c r="C8" s="1" t="s">
        <v>69</v>
      </c>
      <c r="D8" s="3"/>
      <c r="E8" s="3">
        <v>0</v>
      </c>
      <c r="F8" s="3">
        <v>0</v>
      </c>
    </row>
    <row r="9" spans="1:6" ht="15" x14ac:dyDescent="0.25">
      <c r="A9" s="11"/>
      <c r="B9" s="1">
        <v>501</v>
      </c>
      <c r="C9" s="1" t="s">
        <v>85</v>
      </c>
      <c r="D9" s="3"/>
      <c r="E9" s="3">
        <v>0</v>
      </c>
      <c r="F9" s="3">
        <v>0</v>
      </c>
    </row>
    <row r="10" spans="1:6" ht="15" x14ac:dyDescent="0.25">
      <c r="A10" s="11"/>
      <c r="B10" s="4"/>
      <c r="C10" s="4"/>
      <c r="D10" s="10">
        <v>9477</v>
      </c>
      <c r="E10" s="10">
        <f t="shared" ref="E10:F10" si="0">SUM(E6:E9)</f>
        <v>50000</v>
      </c>
      <c r="F10" s="10">
        <f t="shared" si="0"/>
        <v>50000</v>
      </c>
    </row>
    <row r="11" spans="1:6" ht="15" x14ac:dyDescent="0.25">
      <c r="A11" s="11"/>
      <c r="B11" s="4"/>
      <c r="C11" s="4"/>
      <c r="D11" s="10"/>
      <c r="E11" s="10"/>
      <c r="F11" s="10"/>
    </row>
    <row r="12" spans="1:6" ht="15" x14ac:dyDescent="0.25">
      <c r="A12" s="11"/>
      <c r="B12" s="4">
        <v>504</v>
      </c>
      <c r="C12" s="4" t="s">
        <v>90</v>
      </c>
      <c r="D12" s="3"/>
      <c r="E12" s="3"/>
      <c r="F12" s="3"/>
    </row>
    <row r="13" spans="1:6" ht="15" x14ac:dyDescent="0.25">
      <c r="A13" s="11" t="s">
        <v>66</v>
      </c>
      <c r="B13" s="1">
        <v>504</v>
      </c>
      <c r="C13" s="1" t="s">
        <v>67</v>
      </c>
      <c r="D13" s="3"/>
      <c r="E13" s="3">
        <v>30000</v>
      </c>
      <c r="F13" s="3">
        <v>30000</v>
      </c>
    </row>
    <row r="14" spans="1:6" ht="15" x14ac:dyDescent="0.25">
      <c r="A14" s="11">
        <v>7220</v>
      </c>
      <c r="B14" s="1">
        <v>504</v>
      </c>
      <c r="C14" s="1" t="s">
        <v>69</v>
      </c>
      <c r="D14" s="3"/>
      <c r="E14" s="3">
        <v>0</v>
      </c>
      <c r="F14" s="3">
        <v>0</v>
      </c>
    </row>
    <row r="15" spans="1:6" ht="15" x14ac:dyDescent="0.25">
      <c r="A15" s="11"/>
      <c r="B15" s="4"/>
      <c r="C15" s="4"/>
      <c r="D15" s="10">
        <v>10005</v>
      </c>
      <c r="E15" s="10">
        <f>SUM(E13:E14)</f>
        <v>30000</v>
      </c>
      <c r="F15" s="10">
        <f>SUM(F13:F14)</f>
        <v>30000</v>
      </c>
    </row>
    <row r="16" spans="1:6" ht="15" x14ac:dyDescent="0.25">
      <c r="A16" s="11"/>
      <c r="B16" s="4"/>
      <c r="C16" s="4"/>
      <c r="D16" s="10"/>
      <c r="E16" s="10"/>
      <c r="F16" s="10"/>
    </row>
    <row r="17" spans="1:7" ht="15" x14ac:dyDescent="0.25">
      <c r="A17" s="11"/>
      <c r="B17" s="14">
        <v>505</v>
      </c>
      <c r="C17" s="14" t="s">
        <v>91</v>
      </c>
      <c r="D17" s="3"/>
      <c r="E17" s="3"/>
      <c r="F17" s="3"/>
    </row>
    <row r="18" spans="1:7" ht="15" x14ac:dyDescent="0.25">
      <c r="A18" s="11"/>
      <c r="B18" s="13">
        <v>505</v>
      </c>
      <c r="C18" s="13" t="s">
        <v>92</v>
      </c>
      <c r="D18" s="3"/>
      <c r="E18" s="3">
        <v>15000</v>
      </c>
      <c r="F18" s="3">
        <v>15000</v>
      </c>
    </row>
    <row r="19" spans="1:7" ht="15" x14ac:dyDescent="0.25">
      <c r="A19" s="11"/>
      <c r="B19" s="13">
        <v>505</v>
      </c>
      <c r="C19" s="1" t="s">
        <v>93</v>
      </c>
      <c r="D19" s="3"/>
      <c r="E19" s="3">
        <v>15000</v>
      </c>
      <c r="F19" s="3">
        <v>15000</v>
      </c>
    </row>
    <row r="20" spans="1:7" ht="15" x14ac:dyDescent="0.25">
      <c r="A20" s="11"/>
      <c r="B20" s="13">
        <v>505</v>
      </c>
      <c r="C20" s="1" t="s">
        <v>94</v>
      </c>
      <c r="D20" s="3"/>
      <c r="E20" s="3">
        <v>0</v>
      </c>
      <c r="F20" s="3">
        <v>0</v>
      </c>
    </row>
    <row r="21" spans="1:7" ht="15" x14ac:dyDescent="0.25">
      <c r="A21" s="11"/>
      <c r="B21" s="14"/>
      <c r="C21" s="14"/>
      <c r="D21" s="10">
        <v>25295</v>
      </c>
      <c r="E21" s="10">
        <f t="shared" ref="E21:F21" si="1">SUM(E18:E20)</f>
        <v>30000</v>
      </c>
      <c r="F21" s="10">
        <f t="shared" si="1"/>
        <v>30000</v>
      </c>
    </row>
    <row r="22" spans="1:7" ht="15" x14ac:dyDescent="0.25">
      <c r="A22" s="11"/>
      <c r="B22" s="14"/>
      <c r="D22" s="10"/>
      <c r="E22" s="10"/>
      <c r="F22" s="10"/>
    </row>
    <row r="23" spans="1:7" ht="15" x14ac:dyDescent="0.25">
      <c r="A23" s="11"/>
      <c r="B23" s="14"/>
      <c r="C23" s="14" t="s">
        <v>223</v>
      </c>
      <c r="D23" s="10"/>
      <c r="E23" s="10"/>
      <c r="F23" s="10"/>
    </row>
    <row r="24" spans="1:7" ht="15" x14ac:dyDescent="0.25">
      <c r="A24" s="11" t="s">
        <v>225</v>
      </c>
      <c r="B24" s="14"/>
      <c r="C24" s="13" t="s">
        <v>224</v>
      </c>
      <c r="D24" s="10"/>
      <c r="E24" s="3">
        <v>30000</v>
      </c>
      <c r="F24" s="3">
        <v>30000</v>
      </c>
      <c r="G24" t="s">
        <v>238</v>
      </c>
    </row>
    <row r="25" spans="1:7" ht="15" x14ac:dyDescent="0.25">
      <c r="A25" s="11"/>
      <c r="B25" s="14"/>
      <c r="C25" s="13"/>
      <c r="D25" s="10"/>
      <c r="E25" s="10">
        <f>SUM(E24)</f>
        <v>30000</v>
      </c>
      <c r="F25" s="10">
        <f>SUM(F24)</f>
        <v>30000</v>
      </c>
    </row>
    <row r="26" spans="1:7" ht="15" x14ac:dyDescent="0.25">
      <c r="A26" s="11"/>
      <c r="B26" s="14"/>
      <c r="C26" s="13"/>
      <c r="D26" s="10"/>
      <c r="E26" s="10"/>
      <c r="F26" s="10"/>
    </row>
    <row r="27" spans="1:7" ht="15" x14ac:dyDescent="0.25">
      <c r="A27" s="11"/>
      <c r="B27" s="14"/>
      <c r="C27" s="14"/>
      <c r="D27" s="10"/>
      <c r="E27" s="10"/>
      <c r="F27" s="10"/>
    </row>
    <row r="28" spans="1:7" ht="15" x14ac:dyDescent="0.25">
      <c r="A28" s="11"/>
      <c r="B28" s="14">
        <v>510</v>
      </c>
      <c r="C28" s="14" t="s">
        <v>95</v>
      </c>
      <c r="D28" s="3"/>
      <c r="E28" s="3"/>
      <c r="F28" s="3"/>
    </row>
    <row r="29" spans="1:7" ht="15" x14ac:dyDescent="0.25">
      <c r="A29" s="11" t="s">
        <v>66</v>
      </c>
      <c r="B29" s="1">
        <v>510</v>
      </c>
      <c r="C29" s="1" t="s">
        <v>67</v>
      </c>
      <c r="D29" s="3"/>
      <c r="E29" s="3">
        <v>30000</v>
      </c>
      <c r="F29" s="3">
        <v>30000</v>
      </c>
    </row>
    <row r="30" spans="1:7" ht="15" x14ac:dyDescent="0.25">
      <c r="A30" s="11">
        <v>7210</v>
      </c>
      <c r="B30" s="1">
        <v>510</v>
      </c>
      <c r="C30" s="1" t="s">
        <v>68</v>
      </c>
      <c r="D30" s="3"/>
      <c r="E30" s="3">
        <v>0</v>
      </c>
      <c r="F30" s="3">
        <v>0</v>
      </c>
    </row>
    <row r="31" spans="1:7" ht="15" x14ac:dyDescent="0.25">
      <c r="A31" s="11">
        <v>7220</v>
      </c>
      <c r="B31" s="1">
        <v>510</v>
      </c>
      <c r="C31" s="1" t="s">
        <v>69</v>
      </c>
      <c r="D31" s="3"/>
      <c r="E31" s="3">
        <v>0</v>
      </c>
      <c r="F31" s="3">
        <v>0</v>
      </c>
    </row>
    <row r="32" spans="1:7" ht="15" x14ac:dyDescent="0.25">
      <c r="A32" s="1"/>
      <c r="B32" s="14"/>
      <c r="C32" s="14"/>
      <c r="D32" s="10">
        <v>3391</v>
      </c>
      <c r="E32" s="10">
        <f>SUM(E29:E31)</f>
        <v>30000</v>
      </c>
      <c r="F32" s="10">
        <f>SUM(F29:F31)</f>
        <v>30000</v>
      </c>
    </row>
    <row r="33" spans="1:6" ht="15" x14ac:dyDescent="0.25">
      <c r="A33" s="1"/>
      <c r="B33" s="13"/>
      <c r="C33" s="13"/>
      <c r="D33" s="3"/>
      <c r="E33" s="3"/>
      <c r="F33" s="3"/>
    </row>
    <row r="34" spans="1:6" ht="15" x14ac:dyDescent="0.25">
      <c r="A34" s="68"/>
      <c r="B34" s="69"/>
      <c r="C34" s="68" t="s">
        <v>96</v>
      </c>
      <c r="D34" s="70">
        <f>D10+D15+D21+D32</f>
        <v>48168</v>
      </c>
      <c r="E34" s="70">
        <f>E10+E15+E21+E32+E25</f>
        <v>170000</v>
      </c>
      <c r="F34" s="70">
        <f>F10+F15+F21+F32+F25</f>
        <v>170000</v>
      </c>
    </row>
    <row r="35" spans="1:6" ht="15" x14ac:dyDescent="0.25">
      <c r="A35" s="1"/>
      <c r="B35" s="1"/>
      <c r="C35" s="1"/>
      <c r="D35" s="1"/>
      <c r="E35" s="1"/>
      <c r="F35" s="1"/>
    </row>
    <row r="36" spans="1:6" ht="15" x14ac:dyDescent="0.25">
      <c r="A36" s="1"/>
      <c r="B36" s="1"/>
      <c r="C36" s="1"/>
      <c r="D36" s="1"/>
      <c r="E36" s="1"/>
      <c r="F36" s="1"/>
    </row>
    <row r="37" spans="1:6" ht="15" x14ac:dyDescent="0.25">
      <c r="A37" s="1"/>
      <c r="B37" s="1"/>
      <c r="C37" s="1"/>
      <c r="D37" s="1"/>
      <c r="E37" s="1"/>
      <c r="F37" s="1"/>
    </row>
    <row r="38" spans="1:6" ht="15" x14ac:dyDescent="0.25">
      <c r="A38" s="1"/>
      <c r="B38" s="1"/>
      <c r="C38" s="1"/>
      <c r="D38" s="1"/>
      <c r="E38" s="1"/>
      <c r="F38" s="1"/>
    </row>
  </sheetData>
  <phoneticPr fontId="13" type="noConversion"/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8"/>
  <sheetViews>
    <sheetView zoomScale="90" zoomScaleNormal="90" workbookViewId="0">
      <selection activeCell="D13" sqref="D13"/>
    </sheetView>
  </sheetViews>
  <sheetFormatPr baseColWidth="10" defaultColWidth="11.42578125" defaultRowHeight="15" x14ac:dyDescent="0.25"/>
  <cols>
    <col min="1" max="1" width="13.28515625" style="1" customWidth="1"/>
    <col min="2" max="2" width="5.7109375" style="1" bestFit="1" customWidth="1"/>
    <col min="3" max="3" width="34.140625" style="1" bestFit="1" customWidth="1"/>
    <col min="4" max="4" width="17.28515625" style="1" customWidth="1"/>
    <col min="5" max="6" width="20.7109375" style="1" customWidth="1"/>
    <col min="7" max="16384" width="11.42578125" style="1"/>
  </cols>
  <sheetData>
    <row r="1" spans="1:11" ht="18.75" x14ac:dyDescent="0.3">
      <c r="A1" s="7" t="s">
        <v>97</v>
      </c>
      <c r="B1" s="7"/>
      <c r="C1" s="7" t="s">
        <v>11</v>
      </c>
    </row>
    <row r="3" spans="1:11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74" t="str">
        <f>'Budsjett 2024'!D3</f>
        <v>Revidert budsjett 2023</v>
      </c>
      <c r="F3" s="74" t="str">
        <f>'Budsjett 2024'!E3</f>
        <v>Budsjett 2024</v>
      </c>
    </row>
    <row r="5" spans="1:11" x14ac:dyDescent="0.25">
      <c r="A5" s="11"/>
      <c r="B5" s="4">
        <v>601</v>
      </c>
      <c r="C5" s="4" t="s">
        <v>98</v>
      </c>
    </row>
    <row r="6" spans="1:11" x14ac:dyDescent="0.25">
      <c r="A6" s="11" t="s">
        <v>99</v>
      </c>
      <c r="B6" s="1">
        <v>601</v>
      </c>
      <c r="C6" s="1" t="s">
        <v>100</v>
      </c>
      <c r="D6" s="3"/>
      <c r="E6" s="3">
        <v>0</v>
      </c>
      <c r="F6" s="3">
        <v>0</v>
      </c>
    </row>
    <row r="7" spans="1:11" x14ac:dyDescent="0.25">
      <c r="A7" s="11">
        <v>6750</v>
      </c>
      <c r="B7" s="1">
        <v>601</v>
      </c>
      <c r="C7" s="1" t="s">
        <v>101</v>
      </c>
      <c r="D7" s="3"/>
      <c r="E7" s="3">
        <v>0</v>
      </c>
      <c r="F7" s="3">
        <v>0</v>
      </c>
    </row>
    <row r="8" spans="1:11" x14ac:dyDescent="0.25">
      <c r="A8" s="11"/>
      <c r="C8" s="4"/>
      <c r="D8" s="10">
        <v>938717</v>
      </c>
      <c r="E8" s="10">
        <f t="shared" ref="E8:F8" si="0">SUM(E6:E7)</f>
        <v>0</v>
      </c>
      <c r="F8" s="10">
        <f t="shared" si="0"/>
        <v>0</v>
      </c>
    </row>
    <row r="9" spans="1:11" x14ac:dyDescent="0.25">
      <c r="A9" s="11"/>
      <c r="C9" s="4"/>
      <c r="D9" s="10"/>
      <c r="E9" s="10"/>
      <c r="F9" s="10"/>
    </row>
    <row r="10" spans="1:11" x14ac:dyDescent="0.25">
      <c r="A10" s="11"/>
      <c r="B10" s="4">
        <v>603</v>
      </c>
      <c r="C10" s="4" t="s">
        <v>102</v>
      </c>
      <c r="D10" s="3"/>
      <c r="E10" s="3"/>
      <c r="F10" s="3"/>
    </row>
    <row r="11" spans="1:11" x14ac:dyDescent="0.25">
      <c r="A11" s="11" t="s">
        <v>99</v>
      </c>
      <c r="B11" s="1">
        <v>603</v>
      </c>
      <c r="C11" s="1" t="s">
        <v>103</v>
      </c>
      <c r="D11" s="3"/>
      <c r="E11" s="3">
        <v>120000</v>
      </c>
      <c r="F11" s="3">
        <v>110000</v>
      </c>
    </row>
    <row r="12" spans="1:11" x14ac:dyDescent="0.25">
      <c r="A12" s="11" t="s">
        <v>55</v>
      </c>
      <c r="B12" s="1">
        <v>603</v>
      </c>
      <c r="C12" s="1" t="s">
        <v>104</v>
      </c>
      <c r="D12" s="12"/>
      <c r="E12" s="12">
        <v>10000</v>
      </c>
      <c r="F12" s="12">
        <v>10000</v>
      </c>
    </row>
    <row r="13" spans="1:11" x14ac:dyDescent="0.25">
      <c r="A13" s="11"/>
      <c r="C13" s="4"/>
      <c r="D13" s="10">
        <v>138743</v>
      </c>
      <c r="E13" s="10">
        <f t="shared" ref="E13:F13" si="1">SUM(E11:E12)</f>
        <v>130000</v>
      </c>
      <c r="F13" s="10">
        <f t="shared" si="1"/>
        <v>120000</v>
      </c>
      <c r="K13" s="3"/>
    </row>
    <row r="14" spans="1:11" x14ac:dyDescent="0.25">
      <c r="A14" s="11"/>
      <c r="D14" s="3"/>
      <c r="E14" s="3"/>
      <c r="F14" s="3"/>
    </row>
    <row r="15" spans="1:11" x14ac:dyDescent="0.25">
      <c r="A15" s="26"/>
      <c r="B15" s="8">
        <v>701</v>
      </c>
      <c r="C15" s="4" t="s">
        <v>105</v>
      </c>
      <c r="D15" s="10"/>
      <c r="E15" s="10"/>
      <c r="F15" s="10"/>
    </row>
    <row r="16" spans="1:11" x14ac:dyDescent="0.25">
      <c r="A16" s="11">
        <v>4410</v>
      </c>
      <c r="B16" s="11">
        <v>701</v>
      </c>
      <c r="C16" s="1" t="s">
        <v>106</v>
      </c>
      <c r="D16" s="3">
        <v>7745</v>
      </c>
      <c r="E16" s="3">
        <v>60000</v>
      </c>
      <c r="F16" s="3">
        <v>50000</v>
      </c>
    </row>
    <row r="17" spans="1:6" x14ac:dyDescent="0.25">
      <c r="A17" s="11">
        <v>6820</v>
      </c>
      <c r="B17" s="11">
        <v>701</v>
      </c>
      <c r="C17" s="1" t="s">
        <v>107</v>
      </c>
      <c r="D17" s="3"/>
      <c r="E17" s="3">
        <v>20000</v>
      </c>
      <c r="F17" s="3">
        <v>20000</v>
      </c>
    </row>
    <row r="18" spans="1:6" x14ac:dyDescent="0.25">
      <c r="A18" s="11">
        <v>6820</v>
      </c>
      <c r="B18" s="11">
        <v>701</v>
      </c>
      <c r="C18" s="1" t="s">
        <v>108</v>
      </c>
      <c r="D18" s="3"/>
      <c r="E18" s="3">
        <v>100000</v>
      </c>
      <c r="F18" s="3">
        <v>30000</v>
      </c>
    </row>
    <row r="19" spans="1:6" x14ac:dyDescent="0.25">
      <c r="A19" s="11">
        <v>6790</v>
      </c>
      <c r="B19" s="11">
        <v>701</v>
      </c>
      <c r="C19" s="1" t="s">
        <v>109</v>
      </c>
      <c r="D19" s="3"/>
      <c r="E19" s="3">
        <v>0</v>
      </c>
      <c r="F19" s="3">
        <v>0</v>
      </c>
    </row>
    <row r="20" spans="1:6" x14ac:dyDescent="0.25">
      <c r="A20" s="11">
        <v>6790</v>
      </c>
      <c r="B20" s="11">
        <v>701</v>
      </c>
      <c r="C20" s="1" t="s">
        <v>110</v>
      </c>
      <c r="D20" s="3"/>
      <c r="E20" s="3">
        <f>75000+96859+50000</f>
        <v>221859</v>
      </c>
      <c r="F20" s="3">
        <v>0</v>
      </c>
    </row>
    <row r="21" spans="1:6" x14ac:dyDescent="0.25">
      <c r="A21" s="26"/>
      <c r="B21" s="17"/>
      <c r="C21" s="4"/>
      <c r="D21" s="28">
        <f>7745</f>
        <v>7745</v>
      </c>
      <c r="E21" s="28">
        <f>SUM(E16:E20)</f>
        <v>401859</v>
      </c>
      <c r="F21" s="28">
        <f>SUM(F16:F20)</f>
        <v>100000</v>
      </c>
    </row>
    <row r="22" spans="1:6" x14ac:dyDescent="0.25">
      <c r="A22" s="26"/>
      <c r="B22" s="17"/>
      <c r="C22" s="4"/>
      <c r="D22" s="28"/>
      <c r="E22" s="28"/>
      <c r="F22" s="28"/>
    </row>
    <row r="23" spans="1:6" x14ac:dyDescent="0.25">
      <c r="A23" s="26"/>
      <c r="B23" s="17"/>
      <c r="C23" s="54" t="s">
        <v>215</v>
      </c>
      <c r="D23" s="107">
        <v>8681</v>
      </c>
      <c r="E23" s="28"/>
      <c r="F23" s="28"/>
    </row>
    <row r="24" spans="1:6" x14ac:dyDescent="0.25">
      <c r="A24" s="26"/>
      <c r="B24" s="17"/>
      <c r="C24" s="54" t="s">
        <v>254</v>
      </c>
      <c r="D24" s="107">
        <v>47422</v>
      </c>
      <c r="E24" s="28"/>
      <c r="F24" s="28"/>
    </row>
    <row r="25" spans="1:6" x14ac:dyDescent="0.25">
      <c r="A25" s="26"/>
      <c r="B25" s="17"/>
      <c r="C25" s="54" t="s">
        <v>255</v>
      </c>
      <c r="D25" s="107">
        <v>7425</v>
      </c>
      <c r="E25" s="28"/>
      <c r="F25" s="28"/>
    </row>
    <row r="26" spans="1:6" x14ac:dyDescent="0.25">
      <c r="A26" s="26"/>
      <c r="B26" s="17"/>
      <c r="C26" s="54" t="s">
        <v>227</v>
      </c>
      <c r="D26" s="107">
        <v>36010</v>
      </c>
      <c r="E26" s="28"/>
      <c r="F26" s="28"/>
    </row>
    <row r="27" spans="1:6" x14ac:dyDescent="0.25">
      <c r="A27" s="26"/>
      <c r="B27" s="4"/>
      <c r="C27" s="4"/>
      <c r="D27" s="10"/>
      <c r="E27" s="10"/>
      <c r="F27" s="10"/>
    </row>
    <row r="28" spans="1:6" x14ac:dyDescent="0.25">
      <c r="A28" s="68"/>
      <c r="B28" s="69"/>
      <c r="C28" s="68" t="s">
        <v>111</v>
      </c>
      <c r="D28" s="70">
        <f>D8+D13+D21+D23+D24+D25+D26</f>
        <v>1184743</v>
      </c>
      <c r="E28" s="70">
        <f>E8+E13+E21</f>
        <v>531859</v>
      </c>
      <c r="F28" s="70">
        <f>F8+F13+F21</f>
        <v>220000</v>
      </c>
    </row>
  </sheetData>
  <phoneticPr fontId="13" type="noConversion"/>
  <pageMargins left="0.7" right="0.7" top="0.75" bottom="0.75" header="0.3" footer="0.3"/>
  <pageSetup paperSize="9" scale="9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H18"/>
  <sheetViews>
    <sheetView zoomScale="90" zoomScaleNormal="90" workbookViewId="0">
      <selection activeCell="F11" sqref="F11"/>
    </sheetView>
  </sheetViews>
  <sheetFormatPr baseColWidth="10" defaultColWidth="11.42578125" defaultRowHeight="15" x14ac:dyDescent="0.25"/>
  <cols>
    <col min="1" max="1" width="8.7109375" style="1" bestFit="1" customWidth="1"/>
    <col min="2" max="2" width="8.42578125" style="1" customWidth="1"/>
    <col min="3" max="3" width="47.7109375" style="1" bestFit="1" customWidth="1"/>
    <col min="4" max="4" width="17.28515625" style="1" customWidth="1"/>
    <col min="5" max="6" width="20.5703125" style="1" customWidth="1"/>
    <col min="7" max="16384" width="11.42578125" style="1"/>
  </cols>
  <sheetData>
    <row r="1" spans="1:8" ht="18.75" x14ac:dyDescent="0.3">
      <c r="A1" s="7" t="s">
        <v>112</v>
      </c>
      <c r="B1" s="7"/>
      <c r="C1" s="7" t="s">
        <v>12</v>
      </c>
    </row>
    <row r="3" spans="1:8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74" t="str">
        <f>'Budsjett 2024'!D3</f>
        <v>Revidert budsjett 2023</v>
      </c>
      <c r="F3" s="74" t="str">
        <f>'Budsjett 2024'!E3</f>
        <v>Budsjett 2024</v>
      </c>
    </row>
    <row r="5" spans="1:8" x14ac:dyDescent="0.25">
      <c r="B5" s="4">
        <v>400</v>
      </c>
      <c r="C5" s="4" t="s">
        <v>113</v>
      </c>
    </row>
    <row r="6" spans="1:8" x14ac:dyDescent="0.25">
      <c r="A6" s="11">
        <v>7430</v>
      </c>
      <c r="B6" s="1">
        <v>400</v>
      </c>
      <c r="C6" s="1" t="s">
        <v>28</v>
      </c>
      <c r="D6" s="3">
        <v>1172413</v>
      </c>
      <c r="E6" s="3">
        <v>10000</v>
      </c>
      <c r="F6" s="3">
        <v>10000</v>
      </c>
    </row>
    <row r="7" spans="1:8" x14ac:dyDescent="0.25">
      <c r="A7" s="1">
        <v>7720</v>
      </c>
      <c r="B7" s="1">
        <v>400</v>
      </c>
      <c r="C7" s="1" t="s">
        <v>114</v>
      </c>
      <c r="D7" s="3"/>
      <c r="E7" s="3">
        <v>628710</v>
      </c>
      <c r="F7" s="3">
        <v>628710</v>
      </c>
    </row>
    <row r="8" spans="1:8" x14ac:dyDescent="0.25">
      <c r="A8" s="23">
        <v>3939</v>
      </c>
      <c r="B8" s="24">
        <v>400</v>
      </c>
      <c r="C8" s="24" t="s">
        <v>115</v>
      </c>
      <c r="D8" s="25"/>
      <c r="E8" s="25">
        <v>-314355</v>
      </c>
      <c r="F8" s="25">
        <v>-314355</v>
      </c>
      <c r="H8" s="1" t="s">
        <v>232</v>
      </c>
    </row>
    <row r="9" spans="1:8" x14ac:dyDescent="0.25">
      <c r="B9" s="1">
        <v>400</v>
      </c>
      <c r="C9" s="1" t="s">
        <v>116</v>
      </c>
      <c r="D9" s="3"/>
      <c r="E9" s="3">
        <v>150000</v>
      </c>
      <c r="F9" s="3">
        <v>150000</v>
      </c>
      <c r="G9" s="103"/>
    </row>
    <row r="10" spans="1:8" x14ac:dyDescent="0.25">
      <c r="A10" s="23">
        <v>3939</v>
      </c>
      <c r="B10" s="24">
        <v>400</v>
      </c>
      <c r="C10" s="24" t="s">
        <v>117</v>
      </c>
      <c r="D10" s="25"/>
      <c r="E10" s="25">
        <v>-150000</v>
      </c>
      <c r="F10" s="25">
        <v>-75000</v>
      </c>
      <c r="G10" s="103"/>
      <c r="H10" s="1" t="s">
        <v>232</v>
      </c>
    </row>
    <row r="11" spans="1:8" x14ac:dyDescent="0.25">
      <c r="A11" s="1">
        <v>7720</v>
      </c>
      <c r="B11" s="1">
        <v>400</v>
      </c>
      <c r="C11" s="1" t="s">
        <v>118</v>
      </c>
      <c r="D11" s="3"/>
      <c r="E11" s="3">
        <v>50000</v>
      </c>
      <c r="F11" s="3">
        <v>50000</v>
      </c>
    </row>
    <row r="12" spans="1:8" x14ac:dyDescent="0.25">
      <c r="A12" s="23">
        <v>3939</v>
      </c>
      <c r="B12" s="24">
        <v>400</v>
      </c>
      <c r="C12" s="24" t="s">
        <v>119</v>
      </c>
      <c r="D12" s="25"/>
      <c r="E12" s="25">
        <v>-25000</v>
      </c>
      <c r="F12" s="25">
        <v>-25000</v>
      </c>
      <c r="H12" s="1" t="s">
        <v>232</v>
      </c>
    </row>
    <row r="13" spans="1:8" x14ac:dyDescent="0.25">
      <c r="A13" s="1">
        <v>7720</v>
      </c>
      <c r="B13" s="1">
        <v>400</v>
      </c>
      <c r="C13" s="1" t="s">
        <v>120</v>
      </c>
      <c r="D13" s="3"/>
      <c r="E13" s="3">
        <v>25000</v>
      </c>
      <c r="F13" s="3">
        <v>25000</v>
      </c>
    </row>
    <row r="14" spans="1:8" x14ac:dyDescent="0.25">
      <c r="A14" s="1">
        <v>7730</v>
      </c>
      <c r="B14" s="1">
        <v>400</v>
      </c>
      <c r="C14" s="1" t="s">
        <v>121</v>
      </c>
      <c r="D14" s="3"/>
      <c r="E14" s="3"/>
      <c r="F14" s="3"/>
      <c r="G14" s="103"/>
    </row>
    <row r="15" spans="1:8" x14ac:dyDescent="0.25">
      <c r="A15" s="24"/>
      <c r="B15" s="24"/>
      <c r="C15" s="24" t="s">
        <v>226</v>
      </c>
      <c r="D15" s="25"/>
      <c r="E15" s="25"/>
      <c r="F15" s="25"/>
    </row>
    <row r="16" spans="1:8" x14ac:dyDescent="0.25">
      <c r="A16" s="76">
        <v>7720</v>
      </c>
      <c r="B16" s="77">
        <v>201</v>
      </c>
      <c r="C16" s="77" t="s">
        <v>31</v>
      </c>
      <c r="D16" s="78">
        <v>232599</v>
      </c>
      <c r="E16" s="78">
        <v>202441</v>
      </c>
      <c r="F16" s="78">
        <v>202441</v>
      </c>
    </row>
    <row r="17" spans="1:6" x14ac:dyDescent="0.25">
      <c r="C17" s="13"/>
      <c r="D17" s="36"/>
      <c r="E17" s="36"/>
      <c r="F17" s="36"/>
    </row>
    <row r="18" spans="1:6" x14ac:dyDescent="0.25">
      <c r="A18" s="68"/>
      <c r="B18" s="69"/>
      <c r="C18" s="68" t="s">
        <v>122</v>
      </c>
      <c r="D18" s="70">
        <f t="shared" ref="D18:E18" si="0">SUM(D6:D16)</f>
        <v>1405012</v>
      </c>
      <c r="E18" s="70">
        <f t="shared" si="0"/>
        <v>576796</v>
      </c>
      <c r="F18" s="70">
        <f>SUM(F6:F16)</f>
        <v>651796</v>
      </c>
    </row>
  </sheetData>
  <sheetProtection selectLockedCells="1" selectUnlockedCells="1"/>
  <phoneticPr fontId="13" type="noConversion"/>
  <pageMargins left="0.7" right="0.7" top="0.78749999999999998" bottom="0.78749999999999998" header="0.51180555555555551" footer="0.51180555555555551"/>
  <pageSetup paperSize="9" scale="92" firstPageNumber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8"/>
  <sheetViews>
    <sheetView topLeftCell="B1" zoomScale="110" zoomScaleNormal="110" workbookViewId="0">
      <selection activeCell="F6" sqref="F6"/>
    </sheetView>
  </sheetViews>
  <sheetFormatPr baseColWidth="10" defaultColWidth="11.42578125" defaultRowHeight="15" x14ac:dyDescent="0.25"/>
  <cols>
    <col min="1" max="1" width="9.7109375" style="1" customWidth="1"/>
    <col min="2" max="2" width="5.28515625" style="9" bestFit="1" customWidth="1"/>
    <col min="3" max="3" width="31.140625" style="9" bestFit="1" customWidth="1"/>
    <col min="4" max="6" width="17.42578125" style="1" customWidth="1"/>
    <col min="7" max="16384" width="11.42578125" style="1"/>
  </cols>
  <sheetData>
    <row r="1" spans="1:6" ht="18.75" x14ac:dyDescent="0.3">
      <c r="A1" s="7" t="s">
        <v>123</v>
      </c>
      <c r="B1" s="7"/>
      <c r="C1" s="7" t="s">
        <v>13</v>
      </c>
    </row>
    <row r="2" spans="1:6" x14ac:dyDescent="0.25">
      <c r="B2" s="1"/>
      <c r="C2" s="1"/>
    </row>
    <row r="3" spans="1:6" x14ac:dyDescent="0.25">
      <c r="A3" s="37" t="s">
        <v>24</v>
      </c>
      <c r="B3" s="37" t="s">
        <v>25</v>
      </c>
      <c r="C3" s="37" t="s">
        <v>44</v>
      </c>
      <c r="D3" s="37" t="str">
        <f>'Budsjett 2024'!C3</f>
        <v xml:space="preserve">Regnskap 2022 </v>
      </c>
      <c r="E3" s="37" t="str">
        <f>'Budsjett 2024'!D3</f>
        <v>Revidert budsjett 2023</v>
      </c>
      <c r="F3" s="37" t="str">
        <f>'Budsjett 2024'!E3</f>
        <v>Budsjett 2024</v>
      </c>
    </row>
    <row r="5" spans="1:6" x14ac:dyDescent="0.25">
      <c r="B5" s="4">
        <v>301</v>
      </c>
      <c r="C5" s="4" t="s">
        <v>124</v>
      </c>
    </row>
    <row r="6" spans="1:6" x14ac:dyDescent="0.25">
      <c r="A6" s="1">
        <v>7703</v>
      </c>
      <c r="B6" s="71">
        <v>301</v>
      </c>
      <c r="C6" s="27" t="s">
        <v>125</v>
      </c>
      <c r="D6" s="12">
        <v>3769097</v>
      </c>
      <c r="E6" s="12">
        <f>0.5*'1 - 6'!E25</f>
        <v>3875000</v>
      </c>
      <c r="F6" s="12">
        <f>'1 - 6'!F25/2</f>
        <v>3800000</v>
      </c>
    </row>
    <row r="7" spans="1:6" x14ac:dyDescent="0.25">
      <c r="B7" s="16"/>
      <c r="C7" s="18"/>
    </row>
    <row r="8" spans="1:6" x14ac:dyDescent="0.25">
      <c r="A8" s="68"/>
      <c r="B8" s="69"/>
      <c r="C8" s="68" t="s">
        <v>126</v>
      </c>
      <c r="D8" s="48">
        <f t="shared" ref="D8" si="0">SUM(D6)</f>
        <v>3769097</v>
      </c>
      <c r="E8" s="48">
        <f>SUM(E6)</f>
        <v>3875000</v>
      </c>
      <c r="F8" s="48">
        <f>SUM(F6)</f>
        <v>3800000</v>
      </c>
    </row>
  </sheetData>
  <sheetProtection selectLockedCells="1" selectUnlockedCells="1"/>
  <phoneticPr fontId="13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9acf86993974d6881787d5055a57c95 xmlns="42b185ab-f8e4-438d-be19-c3ffc251a91b" xsi:nil="true"/>
    <Dokumentstatus xmlns="42b185ab-f8e4-438d-be19-c3ffc251a91b" xsi:nil="true"/>
    <lcf76f155ced4ddcb4097134ff3c332f xmlns="42b185ab-f8e4-438d-be19-c3ffc251a91b">
      <Terms xmlns="http://schemas.microsoft.com/office/infopath/2007/PartnerControls"/>
    </lcf76f155ced4ddcb4097134ff3c332f>
    <TaxCatchAll xmlns="953aa11b-4b86-4762-aa3a-cb26592708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F4818073E651458E5E9888559DE23A" ma:contentTypeVersion="20" ma:contentTypeDescription="Opprett et nytt dokument." ma:contentTypeScope="" ma:versionID="cbb3b6d98e6f9aec2d3e6d9b19b85c7a">
  <xsd:schema xmlns:xsd="http://www.w3.org/2001/XMLSchema" xmlns:xs="http://www.w3.org/2001/XMLSchema" xmlns:p="http://schemas.microsoft.com/office/2006/metadata/properties" xmlns:ns2="953aa11b-4b86-4762-aa3a-cb2659270843" xmlns:ns3="42b185ab-f8e4-438d-be19-c3ffc251a91b" targetNamespace="http://schemas.microsoft.com/office/2006/metadata/properties" ma:root="true" ma:fieldsID="5ee123a8ad0101d25aaed814c6450787" ns2:_="" ns3:_="">
    <xsd:import namespace="953aa11b-4b86-4762-aa3a-cb2659270843"/>
    <xsd:import namespace="42b185ab-f8e4-438d-be19-c3ffc251a9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a9acf86993974d6881787d5055a57c95" minOccurs="0"/>
                <xsd:element ref="ns3:Dokumentstatu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3aa11b-4b86-4762-aa3a-cb26592708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c37665c5-3ca7-4795-88ab-da03b1b23d36}" ma:internalName="TaxCatchAll" ma:showField="CatchAllData" ma:web="953aa11b-4b86-4762-aa3a-cb26592708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b185ab-f8e4-438d-be19-c3ffc251a9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a9acf86993974d6881787d5055a57c95" ma:index="20" nillable="true" ma:displayName="a9acf86993974d6881787d5055a57c95" ma:hidden="true" ma:internalName="a9acf86993974d6881787d5055a57c95">
      <xsd:simpleType>
        <xsd:restriction base="dms:Text"/>
      </xsd:simpleType>
    </xsd:element>
    <xsd:element name="Dokumentstatus" ma:index="21" nillable="true" ma:displayName="Dokumentstatus" ma:description="Oppgi status på dokumentet" ma:format="Dropdown" ma:internalName="Dokumentstatus">
      <xsd:simpleType>
        <xsd:restriction base="dms:Choice">
          <xsd:enumeration value="Ikke startet"/>
          <xsd:enumeration value="Under arbeid"/>
          <xsd:enumeration value="Ferdig "/>
          <xsd:enumeration value="Godkjent "/>
          <xsd:enumeration value="Til arkiv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Bildemerkelapper" ma:readOnly="false" ma:fieldId="{5cf76f15-5ced-4ddc-b409-7134ff3c332f}" ma:taxonomyMulti="true" ma:sspId="20736138-84a5-4e7d-b28a-5d3c7d0b4c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BBC9E25-5032-465B-91CD-6903572C5BFE}">
  <ds:schemaRefs>
    <ds:schemaRef ds:uri="http://schemas.microsoft.com/office/2006/documentManagement/types"/>
    <ds:schemaRef ds:uri="http://schemas.openxmlformats.org/package/2006/metadata/core-properties"/>
    <ds:schemaRef ds:uri="42b185ab-f8e4-438d-be19-c3ffc251a91b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  <ds:schemaRef ds:uri="953aa11b-4b86-4762-aa3a-cb2659270843"/>
  </ds:schemaRefs>
</ds:datastoreItem>
</file>

<file path=customXml/itemProps2.xml><?xml version="1.0" encoding="utf-8"?>
<ds:datastoreItem xmlns:ds="http://schemas.openxmlformats.org/officeDocument/2006/customXml" ds:itemID="{57459957-A9BB-4DBB-A716-289758BBAF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3aa11b-4b86-4762-aa3a-cb2659270843"/>
    <ds:schemaRef ds:uri="42b185ab-f8e4-438d-be19-c3ffc251a9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07920D5-2840-4967-9828-7DA8A6D23B7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Budsjett 2024</vt:lpstr>
      <vt:lpstr>1 - 6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Noter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Randi</dc:creator>
  <cp:keywords/>
  <dc:description/>
  <cp:lastModifiedBy>Kjell Arnestad</cp:lastModifiedBy>
  <cp:revision/>
  <cp:lastPrinted>2022-11-23T12:36:14Z</cp:lastPrinted>
  <dcterms:created xsi:type="dcterms:W3CDTF">2012-09-19T13:32:35Z</dcterms:created>
  <dcterms:modified xsi:type="dcterms:W3CDTF">2023-11-21T08:46:59Z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0x0101001EF4818073E651458E5E9888559DE23A</vt:lpwstr>
  </property>
  <property fmtid="{D5CDD505-2E9C-101B-9397-08002B2CF9AE}" pid="3" name="Order">
    <vt:r8>8627300</vt:r8>
  </property>
  <property fmtid="{D5CDD505-2E9C-101B-9397-08002B2CF9AE}" pid="4" name="MediaServiceImageTags">
    <vt:lpwstr/>
  </property>
</Properties>
</file>